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IV5\FEG-Crisi di impresa\FEG\proposta modifica regolamento FEG\Doc def\"/>
    </mc:Choice>
  </mc:AlternateContent>
  <xr:revisionPtr revIDLastSave="0" documentId="13_ncr:1_{CAAA1125-DFC0-408C-A7F5-2B77E861A8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hiarazione di spesa" sheetId="1" r:id="rId1"/>
    <sheet name="Definizioni - tipi di misure" sheetId="2" r:id="rId2"/>
    <sheet name="Categ. misure FEG" sheetId="3" r:id="rId3"/>
    <sheet name="Riepilogo budget originario" sheetId="4" r:id="rId4"/>
    <sheet name="Riepilogo budget reale" sheetId="5" r:id="rId5"/>
    <sheet name="Max rata cofinanziamento per SM" sheetId="6" r:id="rId6"/>
  </sheets>
  <definedNames>
    <definedName name="actual_contrib_due">'Dichiarazione di spesa'!#REF!</definedName>
    <definedName name="actual_sub_total_actions">'Dichiarazione di spesa'!$K$21</definedName>
    <definedName name="actual_sub_total_implement">'Dichiarazione di spesa'!$K$29</definedName>
    <definedName name="actual_total_cost">'Dichiarazione di spesa'!$K$31</definedName>
    <definedName name="ALMP_categ_actions" localSheetId="4">'Categ. misure FEG'!#REF!</definedName>
    <definedName name="ALMP_categ_actions">'Categ. misure FEG'!#REF!</definedName>
    <definedName name="_xlnm.Print_Area" localSheetId="0">'Dichiarazione di spesa'!$B$2:$N$47</definedName>
    <definedName name="balance_EGF_unspent_fund">'Dichiarazione di spesa'!$K$39</definedName>
    <definedName name="categ_measures" localSheetId="4">'Categ. misure FEG'!#REF!</definedName>
    <definedName name="categ_measures">'Categ. misure FEG'!#REF!</definedName>
    <definedName name="categories" localSheetId="4">'Categ. misure FEG'!#REF!</definedName>
    <definedName name="categories">'Categ. misure FEG'!#REF!</definedName>
    <definedName name="contribution">'Dichiarazione di spesa'!$F$34</definedName>
    <definedName name="EGF_categ_actions" localSheetId="4">'Categ. misure FEG'!#REF!</definedName>
    <definedName name="EGF_categ_actions">'Categ. misure FEG'!#REF!</definedName>
    <definedName name="EGF_categ_measures">'Categ. misure FEG'!$A$1:$A$5</definedName>
    <definedName name="egf_share_actual_expenditure">'Dichiarazione di spesa'!$K$36</definedName>
    <definedName name="eligible_actual_expenditure">'Dichiarazione di spesa'!$K$33</definedName>
    <definedName name="list_categ_actions" localSheetId="4">'Categ. misure FEG'!#REF!</definedName>
    <definedName name="list_categ_actions">'Categ. misure FEG'!#REF!</definedName>
    <definedName name="percentage_contrib">'Dichiarazione di spesa'!$C$34</definedName>
    <definedName name="sub_total_actions">'Dichiarazione di spesa'!$F$21</definedName>
    <definedName name="sub_total_implement">'Dichiarazione di spesa'!$F$29</definedName>
    <definedName name="total_cost">'Dichiarazione di spesa'!$F$31</definedName>
    <definedName name="type_categories" localSheetId="4">'Categ. misure FEG'!#REF!</definedName>
    <definedName name="type_categories">'Categ. misure FEG'!#REF!</definedName>
    <definedName name="types_of_categories" localSheetId="4">'Categ. misure FEG'!#REF!</definedName>
    <definedName name="types_of_categories">'Categ. misure FEG'!#REF!</definedName>
    <definedName name="workers_benefited">'Dichiarazione di spesa'!$L$8</definedName>
    <definedName name="workers_targeted">'Dichiarazione di spesa'!$G$8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4" l="1"/>
  <c r="Z2" i="4"/>
  <c r="V2" i="5" l="1"/>
  <c r="A19" i="5" l="1"/>
  <c r="AE3" i="5"/>
  <c r="AD3" i="5"/>
  <c r="AC3" i="5"/>
  <c r="AB3" i="5"/>
  <c r="AA3" i="5"/>
  <c r="B9" i="5" s="1"/>
  <c r="Z2" i="5"/>
  <c r="Y2" i="5"/>
  <c r="X2" i="5"/>
  <c r="W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2" i="5"/>
  <c r="A16" i="4"/>
  <c r="AE3" i="4"/>
  <c r="AD3" i="4"/>
  <c r="AC3" i="4"/>
  <c r="AB3" i="4"/>
  <c r="AA3" i="4"/>
  <c r="B9" i="4" s="1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D2" i="4"/>
  <c r="C2" i="4"/>
  <c r="B2" i="4"/>
  <c r="A2" i="4"/>
  <c r="A1" i="3"/>
  <c r="L47" i="1"/>
  <c r="K36" i="1"/>
  <c r="D36" i="1"/>
  <c r="C36" i="1"/>
  <c r="V3" i="5" s="1"/>
  <c r="K29" i="1"/>
  <c r="A9" i="5" s="1"/>
  <c r="F29" i="1"/>
  <c r="A9" i="4" s="1"/>
  <c r="K21" i="1"/>
  <c r="F21" i="1"/>
  <c r="L19" i="1"/>
  <c r="J19" i="1"/>
  <c r="G19" i="1"/>
  <c r="E19" i="1"/>
  <c r="L18" i="1"/>
  <c r="J18" i="1"/>
  <c r="G18" i="1"/>
  <c r="E18" i="1"/>
  <c r="L17" i="1"/>
  <c r="J17" i="1"/>
  <c r="G17" i="1"/>
  <c r="E17" i="1"/>
  <c r="L16" i="1"/>
  <c r="J16" i="1"/>
  <c r="G16" i="1"/>
  <c r="E16" i="1"/>
  <c r="L15" i="1"/>
  <c r="J15" i="1"/>
  <c r="G15" i="1"/>
  <c r="E15" i="1"/>
  <c r="L14" i="1"/>
  <c r="J14" i="1"/>
  <c r="G14" i="1"/>
  <c r="E14" i="1"/>
  <c r="A6" i="4" l="1"/>
  <c r="F31" i="1"/>
  <c r="A6" i="5"/>
  <c r="K31" i="1"/>
  <c r="A3" i="4"/>
  <c r="B3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E9" i="4"/>
  <c r="A3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W3" i="5"/>
  <c r="X3" i="5"/>
  <c r="Y3" i="5"/>
  <c r="Z3" i="5"/>
  <c r="E9" i="5"/>
  <c r="A22" i="5" l="1"/>
  <c r="C22" i="5" s="1"/>
  <c r="B6" i="5"/>
  <c r="A22" i="4"/>
  <c r="C22" i="4" s="1"/>
  <c r="B6" i="4"/>
  <c r="A13" i="5"/>
  <c r="K23" i="1"/>
  <c r="A13" i="4"/>
  <c r="F34" i="1"/>
  <c r="F23" i="1"/>
  <c r="B16" i="4" l="1"/>
  <c r="C19" i="4" s="1"/>
  <c r="K39" i="1"/>
  <c r="B19" i="5"/>
  <c r="L39" i="1"/>
  <c r="E6" i="4"/>
  <c r="B13" i="4"/>
  <c r="E6" i="5"/>
  <c r="B13" i="5"/>
  <c r="A16" i="5" l="1"/>
  <c r="E13" i="5"/>
  <c r="C16" i="4"/>
  <c r="E16" i="4" s="1"/>
  <c r="E13" i="4"/>
  <c r="B16" i="5"/>
  <c r="K46" i="1"/>
  <c r="K45" i="1"/>
  <c r="K47" i="1" s="1"/>
  <c r="M39" i="1"/>
  <c r="N39" i="1" s="1"/>
  <c r="C19" i="5" l="1"/>
  <c r="E19" i="5" s="1"/>
  <c r="C16" i="5"/>
  <c r="E1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KINZELMANN Marianne (EMPL)</author>
  </authors>
  <commentList>
    <comment ref="C13" authorId="0" shapeId="0" xr:uid="{00000000-0006-0000-0000-000001000000}">
      <text>
        <r>
          <rPr>
            <sz val="10"/>
            <rFont val="Arial"/>
          </rPr>
          <t xml:space="preserve">see tab Definitions - type of measures
</t>
        </r>
      </text>
    </comment>
  </commentList>
</comments>
</file>

<file path=xl/sharedStrings.xml><?xml version="1.0" encoding="utf-8"?>
<sst xmlns="http://schemas.openxmlformats.org/spreadsheetml/2006/main" count="217" uniqueCount="187">
  <si>
    <t>Le celle ombreggiate in verde devono essere completate (per navigare, puoi usare il tasto 'tab').</t>
  </si>
  <si>
    <t>Attuazione e piano finanziario per un contributo del FEG</t>
  </si>
  <si>
    <t>Stato membro:</t>
  </si>
  <si>
    <t xml:space="preserve">Lo Stato membro ha comunicato alla Commissione le riassegnazioni dei fondi durante l'attuazione? (FAQ, punto 8.15) 1) ?  </t>
  </si>
  <si>
    <t>Sì/ No</t>
  </si>
  <si>
    <t>(data)</t>
  </si>
  <si>
    <t>Azioni</t>
  </si>
  <si>
    <t xml:space="preserve">Numero totale di lavoratori che hanno beneficiato del sostegno del FEG 
(secondo la relazione finale)
</t>
  </si>
  <si>
    <t>Numero di lavoratori interessati</t>
  </si>
  <si>
    <t>Costo totale</t>
  </si>
  <si>
    <t>Numero di lavoratori assistiti</t>
  </si>
  <si>
    <t>Costo per lavoratore assistito</t>
  </si>
  <si>
    <t>Nella parte A, si prega di utilizzare una riga separata per ciascuna misura distinta</t>
  </si>
  <si>
    <t>(FEG e cofinanziamento nazionale)</t>
  </si>
  <si>
    <t>(numero stimato)</t>
  </si>
  <si>
    <t>(stima in Euro)</t>
  </si>
  <si>
    <t>Euro</t>
  </si>
  <si>
    <t>(numero)</t>
  </si>
  <si>
    <t>(Euro)</t>
  </si>
  <si>
    <t>a</t>
  </si>
  <si>
    <t>b</t>
  </si>
  <si>
    <t>c=a*b</t>
  </si>
  <si>
    <t>A. Misure (elenco delle misure individuali previste) (articolo 7, paragrafo 2, lettera c), del regolamento FEG)</t>
  </si>
  <si>
    <t>Categoria di misure</t>
  </si>
  <si>
    <t>------------ Seleziona una delle categorie nell'elenco a discesa</t>
  </si>
  <si>
    <t>Da compilare a cura dello Stato membro
B. Attività di attuazione del pacchetto di servizi personalizzati (articolo 7, paragrafo 5, del regolamento FEG)</t>
  </si>
  <si>
    <t>preparatorio</t>
  </si>
  <si>
    <t>gestione</t>
  </si>
  <si>
    <t>informazione e pubblicità</t>
  </si>
  <si>
    <t>attività di controllo</t>
  </si>
  <si>
    <t>altro</t>
  </si>
  <si>
    <t>COSTO TOTALE STIMATO</t>
  </si>
  <si>
    <t>Spese effettive certificate (relazione finale)</t>
  </si>
  <si>
    <t>Spese effettive ammissibili</t>
  </si>
  <si>
    <t xml:space="preserve"> (***)
</t>
  </si>
  <si>
    <t>contributo del FEG versato inizialmente</t>
  </si>
  <si>
    <t>di COSTO TOTALE STIMATO</t>
  </si>
  <si>
    <t xml:space="preserve"> (**)</t>
  </si>
  <si>
    <t xml:space="preserve">Quota FEG certificata delle spese ammissibili effettive </t>
  </si>
  <si>
    <t xml:space="preserve"> (****)</t>
  </si>
  <si>
    <t>Saldo fondi FEG non spesi</t>
  </si>
  <si>
    <t>Saldo dei fondi FEG non spesi</t>
  </si>
  <si>
    <t>(*)   modifica la percentuale se necessario. Vedi tabella tasso massimo di cofinanziamento per MS</t>
  </si>
  <si>
    <t>1)   La Commissione tiene conto delle riassegnazioni di fondi comunicate dallo Stato membro alla Commissione durante l'attuazione, ma queste non saranno registrate nella banca dati del FEG.</t>
  </si>
  <si>
    <t>(**)   arrotondato al totale in EUR</t>
  </si>
  <si>
    <t>(**)   non può essere superiore al COSTO TOTALE STIMATO</t>
  </si>
  <si>
    <t>(***) centesimi arrotondati (da notare: l'importo non può essere superiore al contributo FEG versato inizialmente)</t>
  </si>
  <si>
    <t>Rimborso dei fondi FEG non spesi:</t>
  </si>
  <si>
    <t>Principali categorie di misure cofinanziate dal FEG</t>
  </si>
  <si>
    <t>Banca dati delle politiche del mercato del lavoro - Metodologia - Revisione giugno 2006</t>
  </si>
  <si>
    <t>http://epp.eurostat.ec.europa.eu/cache/ITY_OFFPUB/KS-BF-06-003/EN/KS-BF-06-003-EN.PDF</t>
  </si>
  <si>
    <t>Definizione delle principali categorie, basata sulla banca dati di Eurostat relativa alla politica del mercato del lavoro - metodologia - revisione del giugno 2006</t>
  </si>
  <si>
    <t>Formazione e riqualificazione: formazione istituzionale (scuola, centro di formazione o simili); formazione professionale; formazione sul posto di lavoro supervisionata; programmi di apprendistato</t>
  </si>
  <si>
    <t>Categoria non definita nell'elenco</t>
  </si>
  <si>
    <t>2 Formazione e riqualificazione</t>
  </si>
  <si>
    <t>7 Promozione dell'imprenditorialità</t>
  </si>
  <si>
    <t>Azioni sub totali</t>
  </si>
  <si>
    <t>Azioni sub totali calcolate</t>
  </si>
  <si>
    <t>differenza</t>
  </si>
  <si>
    <t>Sub totale implem</t>
  </si>
  <si>
    <t>Subtotale implem calcolato</t>
  </si>
  <si>
    <t>Costo totale calcolato</t>
  </si>
  <si>
    <t>contributo percentuale</t>
  </si>
  <si>
    <t>contrib</t>
  </si>
  <si>
    <t>contrib calcolato</t>
  </si>
  <si>
    <t>contrib calcolato arrotondato</t>
  </si>
  <si>
    <t>totale delle indennità</t>
  </si>
  <si>
    <t>% delle indennità sulle azioni</t>
  </si>
  <si>
    <t>Azioni totali sub effettive</t>
  </si>
  <si>
    <t>Azioni sub totali effettive calcolate</t>
  </si>
  <si>
    <t>Sub totale effettivo implem</t>
  </si>
  <si>
    <t>Sub totale effettivo implem calcolato</t>
  </si>
  <si>
    <t>Costo totale effettivo</t>
  </si>
  <si>
    <t>Costo totale effettivo calcolato</t>
  </si>
  <si>
    <t>Condividere le spese effettive</t>
  </si>
  <si>
    <t>Spese effettive del FEG</t>
  </si>
  <si>
    <t>Spesa effettiva del FEG calcolata</t>
  </si>
  <si>
    <t>Budg consum.</t>
  </si>
  <si>
    <t>Budg consum calcolato</t>
  </si>
  <si>
    <t>totale delle indennità effettive</t>
  </si>
  <si>
    <t>% delle indennità effettive sulle azioni</t>
  </si>
  <si>
    <t>MS</t>
  </si>
  <si>
    <t>Tasso massimo di cofinanziamento del FEG</t>
  </si>
  <si>
    <t>AT</t>
  </si>
  <si>
    <t>BE</t>
  </si>
  <si>
    <t>BG</t>
  </si>
  <si>
    <t>CZ</t>
  </si>
  <si>
    <t>CY</t>
  </si>
  <si>
    <t>DA</t>
  </si>
  <si>
    <t>DE</t>
  </si>
  <si>
    <t>EL</t>
  </si>
  <si>
    <t>EE</t>
  </si>
  <si>
    <t>ES</t>
  </si>
  <si>
    <t>FI</t>
  </si>
  <si>
    <t>FR</t>
  </si>
  <si>
    <t>IE</t>
  </si>
  <si>
    <t>HR</t>
  </si>
  <si>
    <t>HU</t>
  </si>
  <si>
    <t>IT</t>
  </si>
  <si>
    <t>LI</t>
  </si>
  <si>
    <t>LV</t>
  </si>
  <si>
    <t>LU</t>
  </si>
  <si>
    <t>MT</t>
  </si>
  <si>
    <t>NL</t>
  </si>
  <si>
    <t>PL</t>
  </si>
  <si>
    <t>PT</t>
  </si>
  <si>
    <t>RO</t>
  </si>
  <si>
    <t>SK</t>
  </si>
  <si>
    <t>SLO</t>
  </si>
  <si>
    <t>SE</t>
  </si>
  <si>
    <t>versione del modello 21/05/2026</t>
  </si>
  <si>
    <t>Impresa:</t>
  </si>
  <si>
    <t>----------- Selezionare una delle categorie nell’elenco a discesa</t>
  </si>
  <si>
    <t>Costo per lavoratore  interesssato</t>
  </si>
  <si>
    <t>Numero totale di lavoratori interessati dal sostegno FEG (in base alla domanda)</t>
  </si>
  <si>
    <r>
      <t xml:space="preserve">Costo delle azioni - </t>
    </r>
    <r>
      <rPr>
        <b/>
        <sz val="10"/>
        <color theme="4"/>
        <rFont val="Arial"/>
        <family val="2"/>
      </rPr>
      <t>Risultato  effettivo</t>
    </r>
    <r>
      <rPr>
        <b/>
        <sz val="10"/>
        <rFont val="Arial"/>
        <family val="2"/>
      </rPr>
      <t xml:space="preserve"> riportato nella relazione finale</t>
    </r>
  </si>
  <si>
    <r>
      <t xml:space="preserve">Costo delle azioni - </t>
    </r>
    <r>
      <rPr>
        <b/>
        <sz val="10"/>
        <color theme="4"/>
        <rFont val="Arial"/>
        <family val="2"/>
      </rPr>
      <t>Bilancio stimato</t>
    </r>
    <r>
      <rPr>
        <b/>
        <sz val="10"/>
        <rFont val="Arial"/>
        <family val="2"/>
      </rPr>
      <t xml:space="preserve">
 come descritto nella domanda di finanziamento</t>
    </r>
  </si>
  <si>
    <t>Subtotale delle misure</t>
  </si>
  <si>
    <t>Subtotale delle attività per l'attuazione del pacchetto di servizi personalizzati</t>
  </si>
  <si>
    <t>Assistenza intensiva e personalizzata alla ricerca di lavoro e al reinserimento lavorativo, quali consulenza, orientamento professionale, certificazione delle competenze, piani d’azione personalizzati, scouting del mercato del lavoro e incontro domanda-offerta, ecc.; servizi informativi aperti per le persone in cerca di occupazione</t>
  </si>
  <si>
    <t>Attuazione delle attività preparatorie
(come da relazione finale)</t>
  </si>
  <si>
    <t>Gestione
 delle attività di implementazione (come da relazione finale)</t>
  </si>
  <si>
    <t xml:space="preserve">Implementazione delle 
attività informative e pubblicitarie (come da relazione finale)
</t>
  </si>
  <si>
    <t>Implementazione delle 
attività -  controllo delle attività (come da relazione finale)</t>
  </si>
  <si>
    <t>Attuazione di 
 altre attività
(come da relazione finale)</t>
  </si>
  <si>
    <t>Numero stimato di lavoratori Categoria ALMP 0 Altre misure 
(come nella decisione di finanziamento)</t>
  </si>
  <si>
    <t>(categorie e definizioni compilate sulla base della metodologia di Eurostat descritta nella</t>
  </si>
  <si>
    <t>Importo stimato in € Categoria ALMP 2 Formazione e riqualificazione 
(come nella decisione di finanziamento)</t>
  </si>
  <si>
    <t>Numero stimato di lavoratori Categoria ALMP 2 Formazione e riqualificazione 
(come nella decisione di finanziamento)</t>
  </si>
  <si>
    <t>Importo stimato in € Categoria ALMP 3 Rotazione delle mansioni e job sharing 
(come nella decisione di finanziamento)</t>
  </si>
  <si>
    <t>Numero stimato di lavoratori Categoria ALMP 3 Rotazione delle mansioni e job sharing 
(come nella decisione di finanziamento)</t>
  </si>
  <si>
    <t>Importo stimato in € Categoria ALMP 4 Incentivi per l'occupazione e l'assunzione 
(come nella decisione di finanziamento)</t>
  </si>
  <si>
    <t>Numero stimato di lavoratori Categoria ALMP 4 Incentivi per l'occupazione e l'assunzione 
(come nella decisione di finanziamento)</t>
  </si>
  <si>
    <t>Importo stimato in € Categoria ALMP 5 Sostegno all'occupazione e alla riabilitazione 
(come nella decisione di finanziamento)</t>
  </si>
  <si>
    <t>Numero stimato di lavoratori Categoria ALMP 5 Sostegno all'occupazione e alla riabilitazione 
(come nella decisione di finanziamento)</t>
  </si>
  <si>
    <t>Importo stimato in € Categoria ALMP 6 Creazione diretta di posti di lavoro 
(come nella decisione di finanziamento)</t>
  </si>
  <si>
    <t>Numero stimato di lavoratori Categoria ALMP 6 Creazione diretta di posti di lavoro 
(come nella decisione di finanziamento)</t>
  </si>
  <si>
    <t>Importo stimato in € Categoria ALMP 7 Promozione dell'imprenditorialità 
(come nella decisione di finanziamento)</t>
  </si>
  <si>
    <t>Numero stimato di lavoratori Categoria ALMP 7 Promozione dell'imprenditorialità 
(come nella decisione di finanziamento)</t>
  </si>
  <si>
    <t>Importo stimato in € Categoria ALMP 0 Altre misure 
(come nella decisione di finanziamento)</t>
  </si>
  <si>
    <t>Importo stimato in € Categoria 0.1 Indennità 
per la ricerca di lavoro (come nella decisione di finanziamento)</t>
  </si>
  <si>
    <t>Numero stimato di lavoratori Categoria 0.1 Indennità 
per la ricerca di lavoro (come nella decisione di finanziamento)</t>
  </si>
  <si>
    <t>Importo stimato in € Categoria 0.2 Indennità di formazione 
(come nella decisione di finanziamento)</t>
  </si>
  <si>
    <t>Numero stimato di lavoratori Categoria 0.2 Indennità di formazione 
(come nella decisione di finanziamento)</t>
  </si>
  <si>
    <t>Importo stimato in € Categoria 0.3 Indennità di mobilità 
(come nella decisione di finanziamento)</t>
  </si>
  <si>
    <t>Numero stimato di lavoratori Categoria 0.3 Indennità di mobilità 
(come nella decisione di finanziamento)</t>
  </si>
  <si>
    <t>Importo stimato in € Categoria 0.4 Indennità di soggiorno 
(come nella decisione di finanziamento)</t>
  </si>
  <si>
    <t>Numero stimato di lavoratori Categoria 0.4 Indennità di soggiorno 
(come nella decisione di finanziamento)</t>
  </si>
  <si>
    <t>Importo stimato in € Categoria 0.5 Altre indennità 
(come nella decisione di finanziamento)</t>
  </si>
  <si>
    <t>Numero stimato di lavoratori Categoria 0.5 Altre indennità 
(come nella decisione di finanziamento)</t>
  </si>
  <si>
    <t>Attuazione delle attività preparatorie in €
(come nella decisione di finanziamento)</t>
  </si>
  <si>
    <t>Attuazione delle attività nella 
gestione in € (come nella decisione di finanziamento)</t>
  </si>
  <si>
    <t>Attuazione delle 
attività di controllo in € (come nella decisione di finanziamento)</t>
  </si>
  <si>
    <t>Attuazione delle attività - altro 
in €  (come nella decisione di finanziamento)</t>
  </si>
  <si>
    <t>Attuazione delle attività di 
informazione e pubblicità in € (come nella decisione di finanziamento)</t>
  </si>
  <si>
    <t>Numero effettivo di lavoratori Categoria 0.5 Altre indennità 
(come da relazione finale)</t>
  </si>
  <si>
    <t>Importo effettivo in € Categoria ALMP 2 Formazione e riqualificazione 
(come da relazione finale)</t>
  </si>
  <si>
    <t>Numero effettivo di lavoratori Categoria ALMP 2 Formazione e riqualificazione 
(come da relazione finale)</t>
  </si>
  <si>
    <t>Importo effettivo in € Categoria ALMP 3 Rotazione e condivisione dei posti di lavoro 
(come da relazione finale)</t>
  </si>
  <si>
    <t>Numero effettivo di lavoratori Categoria ALMP 3 Rotazione e condivisione dei posti di lavoro 
(come da relazione finale)</t>
  </si>
  <si>
    <t>Importo effettivo in € Categoria ALMP 5 Sostegno all'occupazione e alla riabilitazione (come da relazione finale)</t>
  </si>
  <si>
    <t>Numero effettivo di lavoratori Categoria ALMP 5 Sostegno all'occupazione e alla riabilitazione (come da relazione finale)</t>
  </si>
  <si>
    <t>Importo effettivo in € Categoria ALMP 6 Creazione diretta di posti 
di lavoro (come da relazione finale)</t>
  </si>
  <si>
    <t>Numero effettivo di lavoratori Categoria ALMP 6 Creazione diretta di posti 
di lavoro (come da relazione finale)</t>
  </si>
  <si>
    <t>Importo effettivo in € Categoria ALMP 7 Promozione dell'imprenditorialità 
(come da relazione finale)</t>
  </si>
  <si>
    <t>Numero effettivo di lavoratori Categoria ALMP 7 Promozione dell'imprenditorialità 
(come da relazione finale)</t>
  </si>
  <si>
    <t>Importo effettivo in € Categoria ALMP 0 Altre misure 
(come da relazione finale)</t>
  </si>
  <si>
    <t>Importo effettivo in € Categoria ALMP 4 Incentivi per l'occupazione e il reclutamento (come da relazione finale)</t>
  </si>
  <si>
    <t>Numero effettivo di lavoratori Categoria ALMP 4 Incentivi per l'occupazione e il reclutamento (come da relazione finale)</t>
  </si>
  <si>
    <t>Numero effettivo di lavoratori Categoria ALMP 0 Altre misure 
(come da relazione finale)</t>
  </si>
  <si>
    <t>Importo effettivo in € Categoria 0.1 Indennità 
per la ricerca di lavoro (come da relazione finale)</t>
  </si>
  <si>
    <t>Numero effettivo di lavoratori Categoria 0.1 Indennità 
per la ricerca di lavoro (come da relazione finale)</t>
  </si>
  <si>
    <t>Importo effettivo in € Categoria 0.2 Indennità di formazione 
(come da relazione finale)</t>
  </si>
  <si>
    <t>Numero effettivo di lavoratori Categoria 0.2 Indennità di formazione 
(come da relazione finale)</t>
  </si>
  <si>
    <t>Importo effettivo in € Categoria 0.3 Indennità di mobilità 
(come da relazione finale)</t>
  </si>
  <si>
    <t>Numero effettivo di lavoratori Categoria 0.3 Indennità di mobilità 
(come da relazione finale)</t>
  </si>
  <si>
    <t>Importo effettivo in € Categoria 0.4 Indennità di soggiorno 
(come da relazione finale)</t>
  </si>
  <si>
    <t>Numero effettivo di lavoratori Categoria 0.4 Indennità di soggiorno 
(come da relazione finale)</t>
  </si>
  <si>
    <t>Importo effettivo in € Categoria 0.5 Altre indennità 
(come da relazione finale)</t>
  </si>
  <si>
    <t xml:space="preserve">Utilizzo del budget definitivo </t>
  </si>
  <si>
    <t>1 Assistenza individuale alla ricerca di lavoro, case management e servizi informativi generali</t>
  </si>
  <si>
    <t>0 Categoria non definita nell'elenco (si prega di selezionare solo se non è possibile utilizzare un'altra categoria)</t>
  </si>
  <si>
    <t>Promozione dell'imprenditorialità: misure per incoraggiare i disoccupati ad avviare un'impresa o a diventare lavoratori autonomi.L'assistenza può consistere in formazione all'imprenditorialità, consulenza aziendale, ecc. Non può consistere in benefici diretti in denaro relativi alle iniziative di avviamento o sostegno indiretto, compresi prestiti, fornitura di strutture, ecc.</t>
  </si>
  <si>
    <t>Importo stimato in € Categoria ALMP 1 Case managment individuale
(come nella decisione di finanziamento)</t>
  </si>
  <si>
    <t>Numero stimato di lavoratori Categoria ALMP 1 Case managment individuale
(come nella decisione di finanziamento)</t>
  </si>
  <si>
    <t xml:space="preserve">Importo effettivo in € Categoria ALMP 1 Case managment individuale
(come da relazione finale)
</t>
  </si>
  <si>
    <t>Numero effettivo di lavoratori Categoria ALMP 1 Case managment individuale
(come da relazione finale)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</si>
</sst>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 &quot;€&quot;\ * #,##0.00_ ;_ &quot;€&quot;\ * \-#,##0.00_ ;_ &quot;€&quot;\ * &quot;-&quot;??_ ;_ @_ "/>
    <numFmt numFmtId="165" formatCode="0.0%"/>
    <numFmt numFmtId="166" formatCode="#,##0_ ;\-#,##0\ "/>
    <numFmt numFmtId="167" formatCode="_-* #,##0.00\ _€_-;\-* #,##0.00\ _€_-;_-* &quot;-&quot;??\ _€_-;_-@_-"/>
  </numFmts>
  <fonts count="4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24"/>
      <color rgb="FF006100"/>
      <name val="Calibri"/>
      <family val="2"/>
      <scheme val="minor"/>
    </font>
    <font>
      <sz val="14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u/>
      <sz val="10"/>
      <color indexed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FF0000"/>
      <name val="Arial"/>
      <family val="2"/>
    </font>
    <font>
      <b/>
      <sz val="11"/>
      <color rgb="FF006100"/>
      <name val="Arial"/>
      <family val="2"/>
    </font>
    <font>
      <b/>
      <sz val="11"/>
      <color theme="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2"/>
      <color rgb="FF006100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1"/>
      <color theme="0" tint="-0.34998626667073579"/>
      <name val="Calibri"/>
      <family val="2"/>
      <scheme val="minor"/>
    </font>
    <font>
      <i/>
      <sz val="10"/>
      <color rgb="FF76933C"/>
      <name val="Arial"/>
      <family val="2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11"/>
      <color rgb="FF006100"/>
      <name val="Calibri"/>
      <family val="2"/>
      <scheme val="minor"/>
    </font>
    <font>
      <sz val="11"/>
      <name val="Calibri"/>
      <family val="2"/>
    </font>
    <font>
      <b/>
      <sz val="10"/>
      <color theme="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FE7E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B0D4B3"/>
        <bgColor indexed="64"/>
      </patternFill>
    </fill>
    <fill>
      <patternFill patternType="solid">
        <fgColor rgb="FFFFEB9C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3F3F3F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6" fillId="5" borderId="26"/>
    <xf numFmtId="167" fontId="5" fillId="0" borderId="0"/>
    <xf numFmtId="44" fontId="5" fillId="0" borderId="0"/>
    <xf numFmtId="0" fontId="17" fillId="6" borderId="0"/>
    <xf numFmtId="9" fontId="5" fillId="0" borderId="0"/>
    <xf numFmtId="0" fontId="15" fillId="0" borderId="0"/>
    <xf numFmtId="9" fontId="15" fillId="0" borderId="0"/>
    <xf numFmtId="0" fontId="26" fillId="0" borderId="0">
      <alignment vertical="top"/>
      <protection locked="0"/>
    </xf>
    <xf numFmtId="0" fontId="40" fillId="15" borderId="0"/>
  </cellStyleXfs>
  <cellXfs count="195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5" fillId="0" borderId="11" xfId="0" applyFont="1" applyBorder="1" applyAlignment="1">
      <alignment wrapText="1"/>
    </xf>
    <xf numFmtId="0" fontId="5" fillId="0" borderId="12" xfId="0" quotePrefix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12" fillId="0" borderId="0" xfId="0" applyFont="1"/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0" xfId="0" applyAlignment="1">
      <alignment vertical="center"/>
    </xf>
    <xf numFmtId="0" fontId="13" fillId="3" borderId="9" xfId="0" applyFont="1" applyFill="1" applyBorder="1"/>
    <xf numFmtId="0" fontId="13" fillId="0" borderId="0" xfId="0" applyFont="1"/>
    <xf numFmtId="0" fontId="14" fillId="4" borderId="0" xfId="0" applyFont="1" applyFill="1"/>
    <xf numFmtId="0" fontId="2" fillId="0" borderId="16" xfId="0" applyFont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3" fontId="2" fillId="0" borderId="15" xfId="0" applyNumberFormat="1" applyFont="1" applyBorder="1" applyAlignment="1">
      <alignment horizontal="center" wrapText="1"/>
    </xf>
    <xf numFmtId="0" fontId="2" fillId="0" borderId="9" xfId="0" applyFont="1" applyBorder="1"/>
    <xf numFmtId="0" fontId="2" fillId="0" borderId="9" xfId="0" applyFont="1" applyBorder="1" applyAlignment="1">
      <alignment vertical="center" wrapText="1"/>
    </xf>
    <xf numFmtId="0" fontId="20" fillId="0" borderId="0" xfId="0" applyFont="1"/>
    <xf numFmtId="0" fontId="21" fillId="0" borderId="0" xfId="0" applyFont="1"/>
    <xf numFmtId="10" fontId="5" fillId="0" borderId="0" xfId="0" applyNumberFormat="1" applyFont="1"/>
    <xf numFmtId="0" fontId="14" fillId="7" borderId="27" xfId="6" applyFont="1" applyFill="1" applyBorder="1" applyAlignment="1">
      <alignment horizontal="center" vertical="center" wrapText="1"/>
    </xf>
    <xf numFmtId="0" fontId="14" fillId="7" borderId="0" xfId="6" applyFont="1" applyFill="1" applyAlignment="1">
      <alignment horizontal="center" vertical="center" wrapText="1"/>
    </xf>
    <xf numFmtId="3" fontId="13" fillId="0" borderId="28" xfId="6" applyNumberFormat="1" applyFont="1" applyBorder="1" applyAlignment="1">
      <alignment vertical="center"/>
    </xf>
    <xf numFmtId="0" fontId="0" fillId="0" borderId="17" xfId="0" applyBorder="1"/>
    <xf numFmtId="44" fontId="0" fillId="0" borderId="17" xfId="3" applyFont="1" applyBorder="1"/>
    <xf numFmtId="164" fontId="0" fillId="0" borderId="17" xfId="0" applyNumberFormat="1" applyBorder="1"/>
    <xf numFmtId="9" fontId="0" fillId="0" borderId="17" xfId="5" applyFont="1" applyBorder="1"/>
    <xf numFmtId="164" fontId="0" fillId="0" borderId="0" xfId="0" applyNumberFormat="1"/>
    <xf numFmtId="164" fontId="5" fillId="0" borderId="0" xfId="0" applyNumberFormat="1" applyFont="1"/>
    <xf numFmtId="0" fontId="0" fillId="8" borderId="0" xfId="0" applyFill="1"/>
    <xf numFmtId="0" fontId="13" fillId="8" borderId="0" xfId="0" applyFont="1" applyFill="1"/>
    <xf numFmtId="0" fontId="2" fillId="8" borderId="0" xfId="0" applyFont="1" applyFill="1"/>
    <xf numFmtId="0" fontId="5" fillId="8" borderId="0" xfId="0" applyFont="1" applyFill="1"/>
    <xf numFmtId="4" fontId="0" fillId="8" borderId="0" xfId="0" applyNumberFormat="1" applyFill="1"/>
    <xf numFmtId="0" fontId="6" fillId="8" borderId="0" xfId="0" applyFont="1" applyFill="1"/>
    <xf numFmtId="0" fontId="11" fillId="8" borderId="0" xfId="0" applyFont="1" applyFill="1"/>
    <xf numFmtId="0" fontId="2" fillId="8" borderId="0" xfId="0" applyFont="1" applyFill="1" applyAlignment="1">
      <alignment vertical="center"/>
    </xf>
    <xf numFmtId="0" fontId="7" fillId="8" borderId="0" xfId="0" applyFont="1" applyFill="1"/>
    <xf numFmtId="0" fontId="8" fillId="8" borderId="0" xfId="0" applyFont="1" applyFill="1"/>
    <xf numFmtId="0" fontId="3" fillId="8" borderId="0" xfId="0" applyFont="1" applyFill="1"/>
    <xf numFmtId="3" fontId="0" fillId="8" borderId="18" xfId="0" applyNumberFormat="1" applyFill="1" applyBorder="1" applyAlignment="1">
      <alignment vertical="center"/>
    </xf>
    <xf numFmtId="0" fontId="2" fillId="8" borderId="15" xfId="0" applyFont="1" applyFill="1" applyBorder="1" applyAlignment="1">
      <alignment horizontal="center"/>
    </xf>
    <xf numFmtId="0" fontId="5" fillId="8" borderId="10" xfId="0" applyFont="1" applyFill="1" applyBorder="1"/>
    <xf numFmtId="0" fontId="10" fillId="8" borderId="0" xfId="0" applyFont="1" applyFill="1"/>
    <xf numFmtId="3" fontId="0" fillId="0" borderId="0" xfId="0" applyNumberFormat="1"/>
    <xf numFmtId="3" fontId="1" fillId="9" borderId="24" xfId="0" applyNumberFormat="1" applyFont="1" applyFill="1" applyBorder="1" applyAlignment="1">
      <alignment horizontal="center" vertical="center" wrapText="1"/>
    </xf>
    <xf numFmtId="0" fontId="1" fillId="0" borderId="17" xfId="0" applyFont="1" applyBorder="1"/>
    <xf numFmtId="10" fontId="0" fillId="0" borderId="17" xfId="5" applyNumberFormat="1" applyFont="1" applyBorder="1"/>
    <xf numFmtId="10" fontId="13" fillId="8" borderId="0" xfId="5" applyNumberFormat="1" applyFont="1" applyFill="1"/>
    <xf numFmtId="0" fontId="1" fillId="0" borderId="0" xfId="0" applyFont="1"/>
    <xf numFmtId="0" fontId="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1" fillId="8" borderId="0" xfId="0" applyFont="1" applyFill="1"/>
    <xf numFmtId="4" fontId="2" fillId="2" borderId="9" xfId="0" applyNumberFormat="1" applyFont="1" applyFill="1" applyBorder="1"/>
    <xf numFmtId="4" fontId="13" fillId="3" borderId="9" xfId="0" applyNumberFormat="1" applyFont="1" applyFill="1" applyBorder="1"/>
    <xf numFmtId="0" fontId="17" fillId="6" borderId="0" xfId="4" applyProtection="1">
      <protection locked="0"/>
    </xf>
    <xf numFmtId="4" fontId="17" fillId="6" borderId="16" xfId="4" applyNumberFormat="1" applyBorder="1" applyProtection="1">
      <protection locked="0"/>
    </xf>
    <xf numFmtId="4" fontId="17" fillId="6" borderId="3" xfId="4" applyNumberFormat="1" applyBorder="1" applyProtection="1">
      <protection locked="0"/>
    </xf>
    <xf numFmtId="4" fontId="17" fillId="6" borderId="10" xfId="4" applyNumberFormat="1" applyBorder="1" applyProtection="1">
      <protection locked="0"/>
    </xf>
    <xf numFmtId="4" fontId="13" fillId="10" borderId="9" xfId="0" applyNumberFormat="1" applyFont="1" applyFill="1" applyBorder="1"/>
    <xf numFmtId="0" fontId="30" fillId="11" borderId="13" xfId="0" applyFont="1" applyFill="1" applyBorder="1" applyAlignment="1">
      <alignment horizontal="left"/>
    </xf>
    <xf numFmtId="9" fontId="30" fillId="11" borderId="13" xfId="5" applyFont="1" applyFill="1" applyBorder="1" applyAlignment="1">
      <alignment horizontal="center"/>
    </xf>
    <xf numFmtId="0" fontId="30" fillId="11" borderId="1" xfId="0" applyFont="1" applyFill="1" applyBorder="1" applyAlignment="1">
      <alignment horizontal="right"/>
    </xf>
    <xf numFmtId="0" fontId="19" fillId="11" borderId="1" xfId="0" applyFont="1" applyFill="1" applyBorder="1"/>
    <xf numFmtId="0" fontId="13" fillId="12" borderId="9" xfId="0" applyFont="1" applyFill="1" applyBorder="1"/>
    <xf numFmtId="9" fontId="13" fillId="8" borderId="0" xfId="5" applyFont="1" applyFill="1" applyAlignment="1">
      <alignment horizontal="center"/>
    </xf>
    <xf numFmtId="0" fontId="13" fillId="8" borderId="0" xfId="0" applyFont="1" applyFill="1" applyAlignment="1">
      <alignment horizontal="right"/>
    </xf>
    <xf numFmtId="9" fontId="13" fillId="13" borderId="13" xfId="5" applyFont="1" applyFill="1" applyBorder="1" applyAlignment="1">
      <alignment horizontal="center"/>
    </xf>
    <xf numFmtId="0" fontId="0" fillId="13" borderId="1" xfId="0" applyFill="1" applyBorder="1"/>
    <xf numFmtId="4" fontId="31" fillId="6" borderId="9" xfId="4" applyNumberFormat="1" applyFont="1" applyBorder="1" applyProtection="1">
      <protection locked="0"/>
    </xf>
    <xf numFmtId="0" fontId="2" fillId="8" borderId="0" xfId="0" applyFont="1" applyFill="1" applyAlignment="1">
      <alignment horizontal="right"/>
    </xf>
    <xf numFmtId="0" fontId="0" fillId="8" borderId="0" xfId="0" applyFill="1" applyAlignment="1">
      <alignment horizontal="right"/>
    </xf>
    <xf numFmtId="4" fontId="31" fillId="8" borderId="0" xfId="4" applyNumberFormat="1" applyFont="1" applyFill="1" applyProtection="1">
      <protection locked="0"/>
    </xf>
    <xf numFmtId="9" fontId="31" fillId="6" borderId="16" xfId="5" applyFont="1" applyFill="1" applyBorder="1" applyAlignment="1" applyProtection="1">
      <alignment horizontal="center"/>
      <protection locked="0"/>
    </xf>
    <xf numFmtId="4" fontId="30" fillId="11" borderId="13" xfId="0" applyNumberFormat="1" applyFont="1" applyFill="1" applyBorder="1" applyAlignment="1">
      <alignment horizontal="right"/>
    </xf>
    <xf numFmtId="0" fontId="19" fillId="8" borderId="0" xfId="0" applyFont="1" applyFill="1" applyAlignment="1">
      <alignment vertical="top" wrapText="1"/>
    </xf>
    <xf numFmtId="0" fontId="33" fillId="8" borderId="0" xfId="0" applyFont="1" applyFill="1"/>
    <xf numFmtId="0" fontId="34" fillId="8" borderId="0" xfId="0" applyFont="1" applyFill="1"/>
    <xf numFmtId="4" fontId="0" fillId="8" borderId="17" xfId="0" applyNumberFormat="1" applyFill="1" applyBorder="1"/>
    <xf numFmtId="10" fontId="5" fillId="8" borderId="17" xfId="0" applyNumberFormat="1" applyFont="1" applyFill="1" applyBorder="1"/>
    <xf numFmtId="10" fontId="0" fillId="8" borderId="17" xfId="0" applyNumberFormat="1" applyFill="1" applyBorder="1"/>
    <xf numFmtId="4" fontId="18" fillId="8" borderId="17" xfId="0" applyNumberFormat="1" applyFont="1" applyFill="1" applyBorder="1"/>
    <xf numFmtId="10" fontId="2" fillId="8" borderId="17" xfId="0" applyNumberFormat="1" applyFont="1" applyFill="1" applyBorder="1"/>
    <xf numFmtId="3" fontId="17" fillId="6" borderId="18" xfId="4" applyNumberFormat="1" applyBorder="1" applyAlignment="1" applyProtection="1">
      <alignment vertical="center"/>
      <protection locked="0"/>
    </xf>
    <xf numFmtId="4" fontId="17" fillId="6" borderId="18" xfId="4" applyNumberFormat="1" applyBorder="1" applyAlignment="1" applyProtection="1">
      <alignment vertical="center"/>
      <protection locked="0"/>
    </xf>
    <xf numFmtId="0" fontId="33" fillId="0" borderId="0" xfId="0" applyFont="1"/>
    <xf numFmtId="1" fontId="0" fillId="8" borderId="0" xfId="0" applyNumberFormat="1" applyFill="1"/>
    <xf numFmtId="0" fontId="34" fillId="8" borderId="5" xfId="0" applyFont="1" applyFill="1" applyBorder="1" applyAlignment="1">
      <alignment vertical="top" wrapText="1"/>
    </xf>
    <xf numFmtId="0" fontId="19" fillId="8" borderId="2" xfId="0" applyFont="1" applyFill="1" applyBorder="1" applyAlignment="1">
      <alignment horizontal="center" wrapText="1"/>
    </xf>
    <xf numFmtId="0" fontId="13" fillId="8" borderId="5" xfId="0" applyFont="1" applyFill="1" applyBorder="1" applyAlignment="1">
      <alignment horizontal="left"/>
    </xf>
    <xf numFmtId="0" fontId="6" fillId="8" borderId="5" xfId="0" applyFont="1" applyFill="1" applyBorder="1"/>
    <xf numFmtId="4" fontId="13" fillId="13" borderId="13" xfId="0" applyNumberFormat="1" applyFont="1" applyFill="1" applyBorder="1"/>
    <xf numFmtId="4" fontId="13" fillId="8" borderId="2" xfId="0" applyNumberFormat="1" applyFont="1" applyFill="1" applyBorder="1"/>
    <xf numFmtId="0" fontId="0" fillId="8" borderId="31" xfId="0" applyFill="1" applyBorder="1"/>
    <xf numFmtId="0" fontId="2" fillId="2" borderId="13" xfId="0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2" borderId="32" xfId="0" applyNumberFormat="1" applyFont="1" applyFill="1" applyBorder="1"/>
    <xf numFmtId="4" fontId="2" fillId="2" borderId="14" xfId="0" applyNumberFormat="1" applyFont="1" applyFill="1" applyBorder="1"/>
    <xf numFmtId="3" fontId="2" fillId="8" borderId="0" xfId="0" applyNumberFormat="1" applyFont="1" applyFill="1"/>
    <xf numFmtId="3" fontId="18" fillId="2" borderId="13" xfId="0" applyNumberFormat="1" applyFont="1" applyFill="1" applyBorder="1"/>
    <xf numFmtId="0" fontId="0" fillId="0" borderId="17" xfId="5" applyNumberFormat="1" applyFont="1" applyBorder="1"/>
    <xf numFmtId="0" fontId="35" fillId="8" borderId="0" xfId="0" applyFont="1" applyFill="1"/>
    <xf numFmtId="0" fontId="17" fillId="6" borderId="0" xfId="4" applyAlignment="1" applyProtection="1">
      <alignment horizontal="center"/>
      <protection locked="0"/>
    </xf>
    <xf numFmtId="0" fontId="18" fillId="8" borderId="0" xfId="0" applyFont="1" applyFill="1" applyAlignment="1">
      <alignment horizontal="center"/>
    </xf>
    <xf numFmtId="0" fontId="18" fillId="8" borderId="0" xfId="0" applyFont="1" applyFill="1" applyAlignment="1">
      <alignment vertical="top" wrapText="1"/>
    </xf>
    <xf numFmtId="0" fontId="18" fillId="8" borderId="0" xfId="0" applyFont="1" applyFill="1"/>
    <xf numFmtId="0" fontId="18" fillId="8" borderId="0" xfId="0" applyFont="1" applyFill="1" applyAlignment="1">
      <alignment vertical="center"/>
    </xf>
    <xf numFmtId="10" fontId="30" fillId="8" borderId="0" xfId="5" applyNumberFormat="1" applyFont="1" applyFill="1"/>
    <xf numFmtId="0" fontId="37" fillId="0" borderId="0" xfId="0" applyFont="1" applyAlignment="1">
      <alignment vertical="top" wrapText="1"/>
    </xf>
    <xf numFmtId="0" fontId="18" fillId="8" borderId="0" xfId="0" applyFont="1" applyFill="1" applyAlignment="1">
      <alignment wrapText="1"/>
    </xf>
    <xf numFmtId="165" fontId="18" fillId="8" borderId="0" xfId="0" applyNumberFormat="1" applyFont="1" applyFill="1"/>
    <xf numFmtId="10" fontId="18" fillId="8" borderId="0" xfId="0" applyNumberFormat="1" applyFont="1" applyFill="1"/>
    <xf numFmtId="0" fontId="18" fillId="0" borderId="0" xfId="0" applyFont="1"/>
    <xf numFmtId="3" fontId="38" fillId="5" borderId="26" xfId="1" applyNumberFormat="1" applyFont="1" applyAlignment="1">
      <alignment vertical="center"/>
    </xf>
    <xf numFmtId="9" fontId="38" fillId="5" borderId="26" xfId="5" applyFont="1" applyFill="1" applyBorder="1" applyAlignment="1">
      <alignment horizontal="center" vertical="center"/>
    </xf>
    <xf numFmtId="10" fontId="39" fillId="13" borderId="1" xfId="0" applyNumberFormat="1" applyFont="1" applyFill="1" applyBorder="1" applyAlignment="1">
      <alignment horizontal="right"/>
    </xf>
    <xf numFmtId="3" fontId="30" fillId="12" borderId="9" xfId="0" applyNumberFormat="1" applyFont="1" applyFill="1" applyBorder="1"/>
    <xf numFmtId="0" fontId="41" fillId="16" borderId="18" xfId="9" applyFont="1" applyFill="1" applyBorder="1" applyAlignment="1" applyProtection="1">
      <alignment vertical="center" wrapText="1"/>
      <protection locked="0"/>
    </xf>
    <xf numFmtId="0" fontId="33" fillId="8" borderId="5" xfId="0" applyFont="1" applyFill="1" applyBorder="1"/>
    <xf numFmtId="0" fontId="43" fillId="8" borderId="33" xfId="0" applyFont="1" applyFill="1" applyBorder="1" applyAlignment="1">
      <alignment horizontal="center" wrapText="1"/>
    </xf>
    <xf numFmtId="0" fontId="0" fillId="8" borderId="0" xfId="0" applyFill="1" applyAlignment="1">
      <alignment vertical="center"/>
    </xf>
    <xf numFmtId="4" fontId="9" fillId="8" borderId="26" xfId="0" applyNumberFormat="1" applyFont="1" applyFill="1" applyBorder="1" applyAlignment="1">
      <alignment horizontal="center" vertical="center" wrapText="1"/>
    </xf>
    <xf numFmtId="0" fontId="42" fillId="8" borderId="26" xfId="0" applyFont="1" applyFill="1" applyBorder="1" applyAlignment="1">
      <alignment horizontal="center" wrapText="1"/>
    </xf>
    <xf numFmtId="165" fontId="19" fillId="11" borderId="26" xfId="0" applyNumberFormat="1" applyFont="1" applyFill="1" applyBorder="1"/>
    <xf numFmtId="10" fontId="18" fillId="11" borderId="26" xfId="0" applyNumberFormat="1" applyFont="1" applyFill="1" applyBorder="1"/>
    <xf numFmtId="165" fontId="38" fillId="5" borderId="26" xfId="5" applyNumberFormat="1" applyFont="1" applyFill="1" applyBorder="1" applyAlignment="1">
      <alignment horizontal="center" vertical="center"/>
    </xf>
    <xf numFmtId="165" fontId="35" fillId="0" borderId="0" xfId="0" applyNumberFormat="1" applyFont="1"/>
    <xf numFmtId="10" fontId="32" fillId="17" borderId="0" xfId="5" applyNumberFormat="1" applyFont="1" applyFill="1" applyAlignment="1">
      <alignment horizontal="center" vertical="center"/>
    </xf>
    <xf numFmtId="3" fontId="17" fillId="6" borderId="18" xfId="4" applyNumberFormat="1" applyBorder="1" applyAlignment="1" applyProtection="1">
      <alignment vertical="center" wrapText="1"/>
      <protection locked="0"/>
    </xf>
    <xf numFmtId="0" fontId="17" fillId="6" borderId="0" xfId="4"/>
    <xf numFmtId="0" fontId="44" fillId="6" borderId="0" xfId="4" applyFont="1" applyProtection="1">
      <protection locked="0"/>
    </xf>
    <xf numFmtId="2" fontId="18" fillId="8" borderId="0" xfId="0" applyNumberFormat="1" applyFont="1" applyFill="1"/>
    <xf numFmtId="4" fontId="0" fillId="0" borderId="0" xfId="0" applyNumberFormat="1" applyAlignment="1">
      <alignment vertical="center"/>
    </xf>
    <xf numFmtId="0" fontId="45" fillId="0" borderId="9" xfId="0" applyFont="1" applyBorder="1" applyAlignment="1">
      <alignment vertical="center" wrapText="1"/>
    </xf>
    <xf numFmtId="0" fontId="45" fillId="0" borderId="11" xfId="0" applyFont="1" applyBorder="1" applyAlignment="1">
      <alignment vertical="center" wrapText="1"/>
    </xf>
    <xf numFmtId="0" fontId="45" fillId="0" borderId="34" xfId="0" applyFont="1" applyBorder="1" applyAlignment="1">
      <alignment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34" xfId="0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13" fillId="13" borderId="13" xfId="0" applyFont="1" applyFill="1" applyBorder="1" applyAlignment="1">
      <alignment horizontal="center" vertical="center" wrapText="1"/>
    </xf>
    <xf numFmtId="0" fontId="13" fillId="12" borderId="13" xfId="0" applyFont="1" applyFill="1" applyBorder="1" applyAlignment="1">
      <alignment horizontal="center" wrapText="1"/>
    </xf>
    <xf numFmtId="0" fontId="0" fillId="0" borderId="1" xfId="0" applyBorder="1"/>
    <xf numFmtId="0" fontId="9" fillId="0" borderId="24" xfId="0" applyFont="1" applyBorder="1" applyAlignment="1">
      <alignment horizontal="center" vertical="center" wrapText="1"/>
    </xf>
    <xf numFmtId="0" fontId="0" fillId="0" borderId="25" xfId="0" applyBorder="1"/>
    <xf numFmtId="4" fontId="9" fillId="8" borderId="17" xfId="0" applyNumberFormat="1" applyFont="1" applyFill="1" applyBorder="1" applyAlignment="1">
      <alignment horizontal="center"/>
    </xf>
    <xf numFmtId="0" fontId="0" fillId="0" borderId="30" xfId="0" applyBorder="1"/>
    <xf numFmtId="166" fontId="22" fillId="6" borderId="9" xfId="2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35" fillId="8" borderId="0" xfId="0" applyFont="1" applyFill="1" applyAlignment="1">
      <alignment horizontal="center" wrapText="1"/>
    </xf>
    <xf numFmtId="0" fontId="0" fillId="0" borderId="0" xfId="0"/>
    <xf numFmtId="0" fontId="2" fillId="0" borderId="0" xfId="0" applyFont="1"/>
    <xf numFmtId="0" fontId="2" fillId="3" borderId="29" xfId="0" applyFont="1" applyFill="1" applyBorder="1" applyAlignment="1">
      <alignment horizontal="center"/>
    </xf>
    <xf numFmtId="0" fontId="13" fillId="0" borderId="0" xfId="0" applyFont="1"/>
    <xf numFmtId="0" fontId="0" fillId="0" borderId="29" xfId="0" applyBorder="1"/>
    <xf numFmtId="0" fontId="9" fillId="0" borderId="22" xfId="0" applyFont="1" applyBorder="1" applyAlignment="1">
      <alignment horizontal="center" vertical="center" wrapText="1"/>
    </xf>
    <xf numFmtId="0" fontId="0" fillId="0" borderId="23" xfId="0" applyBorder="1"/>
    <xf numFmtId="0" fontId="2" fillId="0" borderId="16" xfId="0" applyFont="1" applyBorder="1" applyAlignment="1">
      <alignment horizontal="center" wrapText="1"/>
    </xf>
    <xf numFmtId="0" fontId="0" fillId="0" borderId="20" xfId="0" applyBorder="1"/>
    <xf numFmtId="0" fontId="0" fillId="0" borderId="21" xfId="0" applyBorder="1"/>
    <xf numFmtId="0" fontId="4" fillId="8" borderId="0" xfId="0" applyFont="1" applyFill="1" applyAlignment="1">
      <alignment wrapText="1"/>
    </xf>
    <xf numFmtId="0" fontId="5" fillId="0" borderId="0" xfId="0" applyFont="1"/>
    <xf numFmtId="0" fontId="2" fillId="0" borderId="19" xfId="0" applyFont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wrapText="1"/>
    </xf>
    <xf numFmtId="0" fontId="0" fillId="0" borderId="10" xfId="0" applyBorder="1"/>
    <xf numFmtId="0" fontId="36" fillId="14" borderId="0" xfId="4" applyFont="1" applyFill="1" applyAlignment="1">
      <alignment wrapText="1"/>
    </xf>
    <xf numFmtId="0" fontId="34" fillId="8" borderId="0" xfId="0" applyFont="1" applyFill="1" applyAlignment="1">
      <alignment horizontal="right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26" fillId="0" borderId="0" xfId="8" applyAlignment="1" applyProtection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</cellXfs>
  <cellStyles count="10">
    <cellStyle name="Cella da controllare" xfId="1" builtinId="23"/>
    <cellStyle name="Collegamento ipertestuale" xfId="8" builtinId="8"/>
    <cellStyle name="Migliaia" xfId="2" builtinId="3"/>
    <cellStyle name="Neutrale" xfId="9" builtinId="28"/>
    <cellStyle name="Normal 2" xfId="6" xr:uid="{00000000-0005-0000-0000-000006000000}"/>
    <cellStyle name="Normale" xfId="0" builtinId="0"/>
    <cellStyle name="Percent 2" xfId="7" xr:uid="{00000000-0005-0000-0000-000007000000}"/>
    <cellStyle name="Percentuale" xfId="5" builtinId="5"/>
    <cellStyle name="Valore valido" xfId="4" builtinId="26"/>
    <cellStyle name="Valuta" xfId="3" builtinId="4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color theme="0"/>
      </font>
      <fill>
        <patternFill patternType="solid"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color theme="0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color theme="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color theme="0"/>
      </font>
      <fill>
        <patternFill>
          <bgColor theme="0" tint="-0.24994659260841701"/>
        </patternFill>
      </fill>
    </dxf>
    <dxf>
      <font>
        <b/>
        <color theme="0"/>
      </font>
      <fill>
        <patternFill patternType="solid">
          <bgColor theme="0" tint="-0.24994659260841701"/>
        </patternFill>
      </fill>
    </dxf>
    <dxf>
      <font>
        <b/>
        <color theme="0"/>
      </font>
      <fill>
        <patternFill>
          <bgColor rgb="FF76933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pp.eurostat.ec.europa.eu/cache/ITY_OFFPUB/KS-BF-06-003/EN/KS-BF-06-003-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49"/>
  <sheetViews>
    <sheetView tabSelected="1" topLeftCell="A19" zoomScaleNormal="100" workbookViewId="0">
      <selection activeCell="C14" sqref="C14"/>
    </sheetView>
  </sheetViews>
  <sheetFormatPr defaultColWidth="9.140625" defaultRowHeight="12.75" x14ac:dyDescent="0.2"/>
  <cols>
    <col min="1" max="1" width="1.5703125" customWidth="1"/>
    <col min="2" max="2" width="51.140625" customWidth="1"/>
    <col min="3" max="3" width="30.42578125" customWidth="1"/>
    <col min="4" max="4" width="18.42578125" customWidth="1"/>
    <col min="5" max="5" width="16.7109375" customWidth="1"/>
    <col min="6" max="6" width="17.85546875" customWidth="1"/>
    <col min="7" max="7" width="17.85546875" style="11" customWidth="1"/>
    <col min="8" max="8" width="3" customWidth="1"/>
    <col min="9" max="9" width="21.85546875" customWidth="1"/>
    <col min="10" max="10" width="15.140625" customWidth="1"/>
    <col min="11" max="11" width="19.42578125" customWidth="1"/>
    <col min="12" max="12" width="17.85546875" style="11" customWidth="1"/>
    <col min="13" max="13" width="14.7109375" style="134" customWidth="1"/>
    <col min="14" max="14" width="10.28515625" style="134" customWidth="1"/>
    <col min="15" max="15" width="12.140625" customWidth="1"/>
  </cols>
  <sheetData>
    <row r="1" spans="1:14" ht="13.5" customHeight="1" x14ac:dyDescent="0.25">
      <c r="A1" s="45"/>
      <c r="B1" s="187" t="s">
        <v>0</v>
      </c>
      <c r="C1" s="172"/>
      <c r="D1" s="172"/>
      <c r="E1" s="45"/>
      <c r="F1" s="45"/>
      <c r="G1" s="48"/>
      <c r="H1" s="45"/>
      <c r="I1" s="45"/>
      <c r="J1" s="45"/>
      <c r="K1" s="188"/>
      <c r="L1" s="183"/>
      <c r="M1" s="125"/>
      <c r="N1" s="125"/>
    </row>
    <row r="2" spans="1:14" ht="18" customHeight="1" x14ac:dyDescent="0.25">
      <c r="A2" s="45"/>
      <c r="B2" s="59" t="s">
        <v>1</v>
      </c>
      <c r="C2" s="53"/>
      <c r="D2" s="53"/>
      <c r="E2" s="53"/>
      <c r="F2" s="53"/>
      <c r="G2" s="48"/>
      <c r="H2" s="53"/>
      <c r="I2" s="45"/>
      <c r="J2" s="45"/>
      <c r="K2" s="188" t="s">
        <v>110</v>
      </c>
      <c r="L2" s="183"/>
      <c r="M2" s="127"/>
      <c r="N2" s="127"/>
    </row>
    <row r="3" spans="1:14" ht="15" customHeight="1" x14ac:dyDescent="0.2">
      <c r="A3" s="45"/>
      <c r="B3" s="45"/>
      <c r="C3" s="54"/>
      <c r="D3" s="54"/>
      <c r="E3" s="54"/>
      <c r="F3" s="54"/>
      <c r="G3" s="48"/>
      <c r="H3" s="54"/>
      <c r="I3" s="123"/>
      <c r="J3" s="123"/>
      <c r="K3" s="123"/>
      <c r="L3" s="48"/>
      <c r="M3" s="127"/>
      <c r="N3" s="127"/>
    </row>
    <row r="4" spans="1:14" ht="15.75" customHeight="1" x14ac:dyDescent="0.25">
      <c r="A4" s="45"/>
      <c r="B4" s="53" t="s">
        <v>2</v>
      </c>
      <c r="C4" s="76"/>
      <c r="D4" s="151"/>
      <c r="E4" s="45"/>
      <c r="F4" s="45"/>
      <c r="G4" s="48"/>
      <c r="H4" s="171" t="s">
        <v>3</v>
      </c>
      <c r="I4" s="172"/>
      <c r="J4" s="172"/>
      <c r="K4" s="172"/>
      <c r="L4" s="124" t="s">
        <v>4</v>
      </c>
      <c r="M4" s="127"/>
      <c r="N4" s="127"/>
    </row>
    <row r="5" spans="1:14" s="2" customFormat="1" ht="20.25" customHeight="1" x14ac:dyDescent="0.3">
      <c r="A5" s="47"/>
      <c r="B5" s="53" t="s">
        <v>111</v>
      </c>
      <c r="C5" s="152"/>
      <c r="D5" s="151"/>
      <c r="E5" s="55"/>
      <c r="F5" s="55"/>
      <c r="G5" s="47"/>
      <c r="H5" s="173"/>
      <c r="I5" s="173"/>
      <c r="J5" s="173"/>
      <c r="K5" s="173"/>
      <c r="L5" s="124" t="s">
        <v>5</v>
      </c>
      <c r="M5" s="127"/>
      <c r="N5" s="127"/>
    </row>
    <row r="6" spans="1:14" s="2" customFormat="1" ht="12.75" customHeight="1" thickBot="1" x14ac:dyDescent="0.35">
      <c r="A6" s="47"/>
      <c r="B6" s="1"/>
      <c r="C6" s="1"/>
      <c r="D6" s="55"/>
      <c r="E6" s="55"/>
      <c r="F6" s="55"/>
      <c r="G6" s="47"/>
      <c r="H6" s="55"/>
      <c r="I6" s="47"/>
      <c r="J6" s="47"/>
      <c r="K6" s="47"/>
      <c r="L6" s="47"/>
      <c r="M6" s="127"/>
      <c r="N6" s="127"/>
    </row>
    <row r="7" spans="1:14" s="11" customFormat="1" ht="111" customHeight="1" thickBot="1" x14ac:dyDescent="0.25">
      <c r="A7" s="48"/>
      <c r="B7" s="57" t="s">
        <v>6</v>
      </c>
      <c r="C7" s="48"/>
      <c r="D7" s="179" t="s">
        <v>116</v>
      </c>
      <c r="E7" s="180"/>
      <c r="F7" s="181"/>
      <c r="G7" s="30" t="s">
        <v>114</v>
      </c>
      <c r="H7" s="48"/>
      <c r="I7" s="184" t="s">
        <v>115</v>
      </c>
      <c r="J7" s="180"/>
      <c r="K7" s="180"/>
      <c r="L7" s="160" t="s">
        <v>7</v>
      </c>
      <c r="M7" s="131"/>
      <c r="N7" s="127"/>
    </row>
    <row r="8" spans="1:14" s="2" customFormat="1" ht="12.75" customHeight="1" thickBot="1" x14ac:dyDescent="0.25">
      <c r="A8" s="47"/>
      <c r="B8" s="58"/>
      <c r="C8" s="47"/>
      <c r="D8" s="177" t="s">
        <v>8</v>
      </c>
      <c r="E8" s="164" t="s">
        <v>113</v>
      </c>
      <c r="F8" s="5" t="s">
        <v>9</v>
      </c>
      <c r="G8" s="168"/>
      <c r="H8" s="47"/>
      <c r="I8" s="177" t="s">
        <v>10</v>
      </c>
      <c r="J8" s="164" t="s">
        <v>11</v>
      </c>
      <c r="K8" s="27" t="s">
        <v>9</v>
      </c>
      <c r="L8" s="168"/>
      <c r="M8" s="127"/>
      <c r="N8" s="127"/>
    </row>
    <row r="9" spans="1:14" s="2" customFormat="1" ht="25.5" customHeight="1" x14ac:dyDescent="0.2">
      <c r="A9" s="47"/>
      <c r="B9" s="185" t="s">
        <v>12</v>
      </c>
      <c r="C9" s="47"/>
      <c r="D9" s="178"/>
      <c r="E9" s="165"/>
      <c r="F9" s="14" t="s">
        <v>13</v>
      </c>
      <c r="G9" s="169"/>
      <c r="H9" s="47"/>
      <c r="I9" s="178"/>
      <c r="J9" s="165"/>
      <c r="K9" s="28" t="s">
        <v>13</v>
      </c>
      <c r="L9" s="169"/>
      <c r="M9" s="127"/>
      <c r="N9" s="127"/>
    </row>
    <row r="10" spans="1:14" s="2" customFormat="1" ht="12.75" customHeight="1" x14ac:dyDescent="0.2">
      <c r="A10" s="47"/>
      <c r="B10" s="186"/>
      <c r="C10" s="47"/>
      <c r="D10" s="6" t="s">
        <v>14</v>
      </c>
      <c r="E10" s="13" t="s">
        <v>15</v>
      </c>
      <c r="F10" s="7" t="s">
        <v>16</v>
      </c>
      <c r="G10" s="169"/>
      <c r="H10" s="47"/>
      <c r="I10" s="6" t="s">
        <v>17</v>
      </c>
      <c r="J10" s="13" t="s">
        <v>18</v>
      </c>
      <c r="K10" s="29" t="s">
        <v>16</v>
      </c>
      <c r="L10" s="169"/>
      <c r="M10" s="127"/>
      <c r="N10" s="127"/>
    </row>
    <row r="11" spans="1:14" s="2" customFormat="1" ht="12.75" customHeight="1" thickBot="1" x14ac:dyDescent="0.25">
      <c r="A11" s="47"/>
      <c r="B11" s="12"/>
      <c r="C11" s="47"/>
      <c r="D11" s="8" t="s">
        <v>19</v>
      </c>
      <c r="E11" s="9" t="s">
        <v>20</v>
      </c>
      <c r="F11" s="10" t="s">
        <v>21</v>
      </c>
      <c r="G11" s="170"/>
      <c r="H11" s="47"/>
      <c r="I11" s="8" t="s">
        <v>19</v>
      </c>
      <c r="J11" s="9" t="s">
        <v>20</v>
      </c>
      <c r="K11" s="9" t="s">
        <v>21</v>
      </c>
      <c r="L11" s="170"/>
      <c r="M11" s="127"/>
      <c r="N11" s="127"/>
    </row>
    <row r="12" spans="1:14" s="2" customFormat="1" ht="6" customHeight="1" thickBot="1" x14ac:dyDescent="0.2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127"/>
      <c r="N12" s="127"/>
    </row>
    <row r="13" spans="1:14" s="17" customFormat="1" ht="39" customHeight="1" thickBot="1" x14ac:dyDescent="0.25">
      <c r="A13" s="52"/>
      <c r="B13" s="32" t="s">
        <v>22</v>
      </c>
      <c r="C13" s="15" t="s">
        <v>23</v>
      </c>
      <c r="D13" s="18"/>
      <c r="E13" s="19"/>
      <c r="F13" s="20"/>
      <c r="G13" s="31"/>
      <c r="H13" s="52"/>
      <c r="I13" s="18"/>
      <c r="J13" s="19"/>
      <c r="K13" s="19"/>
      <c r="L13" s="31"/>
      <c r="M13" s="128"/>
      <c r="N13" s="128"/>
    </row>
    <row r="14" spans="1:14" s="21" customFormat="1" ht="42.75" customHeight="1" thickTop="1" thickBot="1" x14ac:dyDescent="0.25">
      <c r="A14" s="52"/>
      <c r="B14" s="150"/>
      <c r="C14" s="139" t="s">
        <v>112</v>
      </c>
      <c r="D14" s="104"/>
      <c r="E14" s="135" t="e">
        <f t="shared" ref="E14:E19" si="0">F14/D14</f>
        <v>#DIV/0!</v>
      </c>
      <c r="F14" s="105"/>
      <c r="G14" s="136" t="e">
        <f t="shared" ref="G14:G19" si="1">D14/workers_targeted</f>
        <v>#DIV/0!</v>
      </c>
      <c r="H14" s="56"/>
      <c r="I14" s="104"/>
      <c r="J14" s="135" t="e">
        <f t="shared" ref="J14:J19" si="2">K14/I14</f>
        <v>#DIV/0!</v>
      </c>
      <c r="K14" s="105"/>
      <c r="L14" s="136" t="e">
        <f t="shared" ref="L14:L19" si="3">I14/workers_benefited</f>
        <v>#DIV/0!</v>
      </c>
      <c r="M14" s="153"/>
      <c r="N14" s="127"/>
    </row>
    <row r="15" spans="1:14" s="21" customFormat="1" ht="42.75" customHeight="1" thickTop="1" thickBot="1" x14ac:dyDescent="0.25">
      <c r="A15" s="52"/>
      <c r="B15" s="150"/>
      <c r="C15" s="139" t="s">
        <v>112</v>
      </c>
      <c r="D15" s="104"/>
      <c r="E15" s="135" t="e">
        <f t="shared" si="0"/>
        <v>#DIV/0!</v>
      </c>
      <c r="F15" s="105"/>
      <c r="G15" s="136" t="e">
        <f t="shared" si="1"/>
        <v>#DIV/0!</v>
      </c>
      <c r="H15" s="56"/>
      <c r="I15" s="104"/>
      <c r="J15" s="135" t="e">
        <f t="shared" si="2"/>
        <v>#DIV/0!</v>
      </c>
      <c r="K15" s="105"/>
      <c r="L15" s="136" t="e">
        <f t="shared" si="3"/>
        <v>#DIV/0!</v>
      </c>
      <c r="M15" s="153"/>
      <c r="N15" s="127"/>
    </row>
    <row r="16" spans="1:14" s="21" customFormat="1" ht="42.75" customHeight="1" thickTop="1" thickBot="1" x14ac:dyDescent="0.25">
      <c r="A16" s="52"/>
      <c r="B16" s="150"/>
      <c r="C16" s="139" t="s">
        <v>24</v>
      </c>
      <c r="D16" s="104"/>
      <c r="E16" s="135" t="e">
        <f t="shared" si="0"/>
        <v>#DIV/0!</v>
      </c>
      <c r="F16" s="105"/>
      <c r="G16" s="136" t="e">
        <f t="shared" si="1"/>
        <v>#DIV/0!</v>
      </c>
      <c r="H16" s="56"/>
      <c r="I16" s="104"/>
      <c r="J16" s="135" t="e">
        <f t="shared" si="2"/>
        <v>#DIV/0!</v>
      </c>
      <c r="K16" s="105"/>
      <c r="L16" s="136" t="e">
        <f t="shared" si="3"/>
        <v>#DIV/0!</v>
      </c>
      <c r="M16" s="153"/>
      <c r="N16" s="127"/>
    </row>
    <row r="17" spans="1:15" s="21" customFormat="1" ht="45.75" customHeight="1" thickTop="1" thickBot="1" x14ac:dyDescent="0.25">
      <c r="A17" s="52"/>
      <c r="B17" s="150"/>
      <c r="C17" s="139" t="s">
        <v>24</v>
      </c>
      <c r="D17" s="104"/>
      <c r="E17" s="135" t="e">
        <f t="shared" si="0"/>
        <v>#DIV/0!</v>
      </c>
      <c r="F17" s="105"/>
      <c r="G17" s="136" t="e">
        <f t="shared" si="1"/>
        <v>#DIV/0!</v>
      </c>
      <c r="H17" s="56"/>
      <c r="I17" s="104"/>
      <c r="J17" s="135" t="e">
        <f t="shared" si="2"/>
        <v>#DIV/0!</v>
      </c>
      <c r="K17" s="105"/>
      <c r="L17" s="136" t="e">
        <f t="shared" si="3"/>
        <v>#DIV/0!</v>
      </c>
      <c r="M17" s="153"/>
      <c r="N17" s="127"/>
    </row>
    <row r="18" spans="1:15" s="21" customFormat="1" ht="42.75" customHeight="1" thickTop="1" thickBot="1" x14ac:dyDescent="0.25">
      <c r="A18" s="52"/>
      <c r="B18" s="150"/>
      <c r="C18" s="139" t="s">
        <v>24</v>
      </c>
      <c r="D18" s="104"/>
      <c r="E18" s="135" t="e">
        <f t="shared" si="0"/>
        <v>#DIV/0!</v>
      </c>
      <c r="F18" s="105"/>
      <c r="G18" s="136" t="e">
        <f t="shared" si="1"/>
        <v>#DIV/0!</v>
      </c>
      <c r="H18" s="56"/>
      <c r="I18" s="104"/>
      <c r="J18" s="135" t="e">
        <f t="shared" si="2"/>
        <v>#DIV/0!</v>
      </c>
      <c r="K18" s="105"/>
      <c r="L18" s="136" t="e">
        <f t="shared" si="3"/>
        <v>#DIV/0!</v>
      </c>
      <c r="M18" s="153"/>
      <c r="N18" s="127"/>
      <c r="O18" s="154"/>
    </row>
    <row r="19" spans="1:15" s="21" customFormat="1" ht="42.75" customHeight="1" thickTop="1" thickBot="1" x14ac:dyDescent="0.25">
      <c r="A19" s="52"/>
      <c r="B19" s="150"/>
      <c r="C19" s="139" t="s">
        <v>24</v>
      </c>
      <c r="D19" s="104"/>
      <c r="E19" s="135" t="e">
        <f t="shared" si="0"/>
        <v>#DIV/0!</v>
      </c>
      <c r="F19" s="105"/>
      <c r="G19" s="136" t="e">
        <f t="shared" si="1"/>
        <v>#DIV/0!</v>
      </c>
      <c r="H19" s="56"/>
      <c r="I19" s="104"/>
      <c r="J19" s="135" t="e">
        <f t="shared" si="2"/>
        <v>#DIV/0!</v>
      </c>
      <c r="K19" s="105"/>
      <c r="L19" s="136" t="e">
        <f t="shared" si="3"/>
        <v>#DIV/0!</v>
      </c>
      <c r="M19" s="153"/>
      <c r="N19" s="127"/>
      <c r="O19" s="154"/>
    </row>
    <row r="20" spans="1:15" s="21" customFormat="1" ht="18" customHeight="1" thickTop="1" thickBot="1" x14ac:dyDescent="0.25">
      <c r="A20" s="52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128"/>
      <c r="N20" s="128"/>
    </row>
    <row r="21" spans="1:15" s="2" customFormat="1" ht="13.5" customHeight="1" thickBot="1" x14ac:dyDescent="0.25">
      <c r="A21" s="47"/>
      <c r="B21" s="115" t="s">
        <v>117</v>
      </c>
      <c r="C21" s="116"/>
      <c r="D21" s="117"/>
      <c r="E21" s="118"/>
      <c r="F21" s="119">
        <f>SUM(F11:F19)</f>
        <v>0</v>
      </c>
      <c r="G21" s="47"/>
      <c r="H21" s="120"/>
      <c r="I21" s="121"/>
      <c r="J21" s="118"/>
      <c r="K21" s="119">
        <f>SUM(K11:K19)</f>
        <v>0</v>
      </c>
      <c r="M21" s="127"/>
      <c r="N21" s="127"/>
    </row>
    <row r="22" spans="1:15" s="21" customFormat="1" ht="16.5" customHeight="1" thickBot="1" x14ac:dyDescent="0.25">
      <c r="A22" s="52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128"/>
      <c r="N22" s="128"/>
    </row>
    <row r="23" spans="1:15" ht="51.75" customHeight="1" thickBot="1" x14ac:dyDescent="0.25">
      <c r="A23" s="45"/>
      <c r="B23" s="25" t="s">
        <v>25</v>
      </c>
      <c r="C23" s="47"/>
      <c r="D23" s="45"/>
      <c r="E23" s="45"/>
      <c r="F23" s="149" t="e">
        <f>sub_total_implement/total_cost</f>
        <v>#DIV/0!</v>
      </c>
      <c r="G23" s="48"/>
      <c r="H23" s="47"/>
      <c r="I23" s="45"/>
      <c r="J23" s="45"/>
      <c r="K23" s="149" t="e">
        <f>actual_sub_total_implement/actual_total_cost</f>
        <v>#DIV/0!</v>
      </c>
      <c r="L23" s="48"/>
      <c r="M23" s="127"/>
      <c r="N23" s="127"/>
    </row>
    <row r="24" spans="1:15" ht="15" customHeight="1" x14ac:dyDescent="0.25">
      <c r="A24" s="45"/>
      <c r="B24" s="4" t="s">
        <v>26</v>
      </c>
      <c r="C24" s="45"/>
      <c r="D24" s="45"/>
      <c r="E24" s="45"/>
      <c r="F24" s="77"/>
      <c r="G24" s="48"/>
      <c r="H24" s="45"/>
      <c r="I24" s="45"/>
      <c r="J24" s="45"/>
      <c r="K24" s="77">
        <v>0</v>
      </c>
      <c r="L24" s="48"/>
      <c r="M24" s="127"/>
      <c r="N24" s="127"/>
    </row>
    <row r="25" spans="1:15" ht="15" customHeight="1" x14ac:dyDescent="0.25">
      <c r="A25" s="45"/>
      <c r="B25" s="4" t="s">
        <v>27</v>
      </c>
      <c r="C25" s="45"/>
      <c r="D25" s="45"/>
      <c r="E25" s="45"/>
      <c r="F25" s="78"/>
      <c r="G25" s="48"/>
      <c r="H25" s="45"/>
      <c r="I25" s="45"/>
      <c r="J25" s="45"/>
      <c r="K25" s="78">
        <v>0</v>
      </c>
      <c r="L25" s="48"/>
      <c r="M25" s="127"/>
      <c r="N25" s="127"/>
    </row>
    <row r="26" spans="1:15" ht="15" customHeight="1" x14ac:dyDescent="0.25">
      <c r="A26" s="45"/>
      <c r="B26" s="4" t="s">
        <v>28</v>
      </c>
      <c r="C26" s="45"/>
      <c r="D26" s="45"/>
      <c r="E26" s="45"/>
      <c r="F26" s="78"/>
      <c r="G26" s="48"/>
      <c r="H26" s="45"/>
      <c r="I26" s="45"/>
      <c r="J26" s="45"/>
      <c r="K26" s="78">
        <v>0</v>
      </c>
      <c r="L26" s="48"/>
      <c r="M26" s="127"/>
      <c r="N26" s="127"/>
    </row>
    <row r="27" spans="1:15" ht="15.75" customHeight="1" thickBot="1" x14ac:dyDescent="0.3">
      <c r="A27" s="45"/>
      <c r="B27" s="4" t="s">
        <v>29</v>
      </c>
      <c r="C27" s="45"/>
      <c r="D27" s="45"/>
      <c r="E27" s="45"/>
      <c r="F27" s="78"/>
      <c r="G27" s="48"/>
      <c r="H27" s="45"/>
      <c r="I27" s="45"/>
      <c r="J27" s="45"/>
      <c r="K27" s="78">
        <v>0</v>
      </c>
      <c r="L27" s="48"/>
      <c r="M27" s="127"/>
      <c r="N27" s="127"/>
    </row>
    <row r="28" spans="1:15" ht="15.75" hidden="1" customHeight="1" thickBot="1" x14ac:dyDescent="0.3">
      <c r="A28" s="45"/>
      <c r="B28" s="4" t="s">
        <v>30</v>
      </c>
      <c r="C28" s="45"/>
      <c r="D28" s="45"/>
      <c r="E28" s="45"/>
      <c r="F28" s="79">
        <v>0</v>
      </c>
      <c r="G28" s="48"/>
      <c r="H28" s="45"/>
      <c r="I28" s="45"/>
      <c r="J28" s="45"/>
      <c r="K28" s="79">
        <v>0</v>
      </c>
      <c r="L28" s="48"/>
      <c r="M28" s="127"/>
      <c r="N28" s="127"/>
    </row>
    <row r="29" spans="1:15" ht="26.25" customHeight="1" thickBot="1" x14ac:dyDescent="0.25">
      <c r="A29" s="45"/>
      <c r="B29" s="26" t="s">
        <v>118</v>
      </c>
      <c r="C29" s="45"/>
      <c r="D29" s="45"/>
      <c r="E29" s="45"/>
      <c r="F29" s="74">
        <f>SUM(F24:F28)</f>
        <v>0</v>
      </c>
      <c r="G29" s="148"/>
      <c r="H29" s="45"/>
      <c r="I29" s="45"/>
      <c r="J29" s="45"/>
      <c r="K29" s="74">
        <f>SUM(K24:K28)</f>
        <v>0</v>
      </c>
      <c r="L29" s="148"/>
      <c r="M29" s="127"/>
      <c r="N29" s="127"/>
    </row>
    <row r="30" spans="1:15" ht="6" customHeight="1" thickBot="1" x14ac:dyDescent="0.25">
      <c r="A30" s="45"/>
      <c r="B30" s="3"/>
      <c r="C30" s="45"/>
      <c r="D30" s="45"/>
      <c r="E30" s="45"/>
      <c r="F30" s="60"/>
      <c r="G30" s="48"/>
      <c r="H30" s="45"/>
      <c r="I30" s="45"/>
      <c r="J30" s="45"/>
      <c r="K30" s="60"/>
      <c r="L30" s="45"/>
      <c r="M30" s="127"/>
      <c r="N30" s="127"/>
      <c r="O30" s="33"/>
    </row>
    <row r="31" spans="1:15" s="23" customFormat="1" ht="15.75" customHeight="1" thickBot="1" x14ac:dyDescent="0.3">
      <c r="A31" s="46"/>
      <c r="B31" s="22" t="s">
        <v>31</v>
      </c>
      <c r="C31" s="46"/>
      <c r="D31" s="46"/>
      <c r="E31" s="46"/>
      <c r="F31" s="75">
        <f>sub_total_actions+sub_total_implement</f>
        <v>0</v>
      </c>
      <c r="G31" s="35"/>
      <c r="H31" s="174" t="s">
        <v>32</v>
      </c>
      <c r="I31" s="175"/>
      <c r="J31" s="176"/>
      <c r="K31" s="80">
        <f>actual_sub_total_actions+actual_sub_total_implement</f>
        <v>0</v>
      </c>
      <c r="L31" s="64"/>
      <c r="M31" s="129"/>
      <c r="N31" s="129"/>
      <c r="O31" s="34"/>
    </row>
    <row r="32" spans="1:15" ht="6.75" customHeight="1" thickBot="1" x14ac:dyDescent="0.25">
      <c r="A32" s="45"/>
      <c r="B32" s="45"/>
      <c r="C32" s="45"/>
      <c r="D32" s="45"/>
      <c r="E32" s="45"/>
      <c r="F32" s="49"/>
      <c r="G32" s="48"/>
      <c r="H32" s="45"/>
      <c r="I32" s="45"/>
      <c r="J32" s="45"/>
      <c r="K32" s="45"/>
      <c r="L32" s="48"/>
      <c r="M32" s="127"/>
      <c r="N32" s="127"/>
    </row>
    <row r="33" spans="1:31" ht="26.25" customHeight="1" thickBot="1" x14ac:dyDescent="0.3">
      <c r="A33" s="45"/>
      <c r="B33" s="45"/>
      <c r="C33" s="45"/>
      <c r="D33" s="45"/>
      <c r="E33" s="45"/>
      <c r="F33" s="45"/>
      <c r="H33" s="174" t="s">
        <v>33</v>
      </c>
      <c r="I33" s="172"/>
      <c r="J33" s="176"/>
      <c r="K33" s="90"/>
      <c r="L33" s="108" t="s">
        <v>34</v>
      </c>
      <c r="M33" s="130"/>
      <c r="N33" s="127"/>
    </row>
    <row r="34" spans="1:31" ht="15.75" customHeight="1" thickBot="1" x14ac:dyDescent="0.3">
      <c r="A34" s="45"/>
      <c r="B34" s="85" t="s">
        <v>35</v>
      </c>
      <c r="C34" s="94">
        <v>0.85</v>
      </c>
      <c r="D34" s="162" t="s">
        <v>36</v>
      </c>
      <c r="E34" s="163"/>
      <c r="F34" s="138">
        <f>ROUNDDOWN(total_cost*percentage_contrib,0)</f>
        <v>0</v>
      </c>
      <c r="G34" s="97" t="s">
        <v>37</v>
      </c>
      <c r="H34" s="91"/>
      <c r="I34" s="92"/>
      <c r="J34" s="92"/>
      <c r="K34" s="93"/>
      <c r="L34" s="96"/>
      <c r="M34" s="126"/>
      <c r="N34" s="126"/>
    </row>
    <row r="35" spans="1:31" ht="12.75" customHeight="1" thickBot="1" x14ac:dyDescent="0.3">
      <c r="A35" s="45"/>
      <c r="B35" s="50"/>
      <c r="C35" s="51"/>
      <c r="D35" s="45"/>
      <c r="E35" s="45"/>
      <c r="F35" s="45"/>
      <c r="G35" s="48"/>
      <c r="H35" s="45"/>
      <c r="I35" s="45"/>
      <c r="J35" s="45"/>
      <c r="K35" s="45"/>
      <c r="L35" s="48"/>
      <c r="M35" s="127"/>
      <c r="N35" s="127"/>
    </row>
    <row r="36" spans="1:31" ht="28.5" customHeight="1" thickBot="1" x14ac:dyDescent="0.3">
      <c r="B36" s="161" t="s">
        <v>38</v>
      </c>
      <c r="C36" s="88">
        <f>percentage_contrib</f>
        <v>0.85</v>
      </c>
      <c r="D36" s="137" t="e">
        <f>egf_share_actual_expenditure/eligible_actual_expenditure</f>
        <v>#DIV/0!</v>
      </c>
      <c r="E36" s="89"/>
      <c r="F36" s="89"/>
      <c r="G36" s="89"/>
      <c r="H36" s="89"/>
      <c r="I36" s="89"/>
      <c r="J36" s="89"/>
      <c r="K36" s="112">
        <f>ROUNDDOWN(eligible_actual_expenditure*percentage_contrib,2)</f>
        <v>0</v>
      </c>
      <c r="L36" s="140" t="s">
        <v>39</v>
      </c>
      <c r="M36" s="127"/>
      <c r="N36" s="127"/>
    </row>
    <row r="37" spans="1:31" ht="6.75" customHeight="1" thickBot="1" x14ac:dyDescent="0.3">
      <c r="B37" s="110"/>
      <c r="C37" s="86"/>
      <c r="D37" s="87"/>
      <c r="E37" s="45"/>
      <c r="F37" s="45"/>
      <c r="G37" s="45"/>
      <c r="H37" s="45"/>
      <c r="I37" s="45"/>
      <c r="J37" s="45"/>
      <c r="K37" s="113"/>
      <c r="L37" s="142"/>
      <c r="M37" s="127"/>
      <c r="N37" s="127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</row>
    <row r="38" spans="1:31" ht="31.5" customHeight="1" thickTop="1" thickBot="1" x14ac:dyDescent="0.3">
      <c r="B38" s="111"/>
      <c r="C38" s="51"/>
      <c r="D38" s="45"/>
      <c r="E38" s="45"/>
      <c r="F38" s="45"/>
      <c r="G38" s="73"/>
      <c r="H38" s="45"/>
      <c r="I38" s="45"/>
      <c r="J38" s="45"/>
      <c r="K38" s="114"/>
      <c r="L38" s="143" t="s">
        <v>179</v>
      </c>
      <c r="M38" s="144" t="s">
        <v>40</v>
      </c>
      <c r="N38" s="141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</row>
    <row r="39" spans="1:31" ht="16.5" customHeight="1" thickTop="1" thickBot="1" x14ac:dyDescent="0.3">
      <c r="B39" s="81" t="s">
        <v>41</v>
      </c>
      <c r="C39" s="82"/>
      <c r="D39" s="83"/>
      <c r="E39" s="84"/>
      <c r="F39" s="84"/>
      <c r="G39" s="84"/>
      <c r="H39" s="84"/>
      <c r="I39" s="84"/>
      <c r="J39" s="84"/>
      <c r="K39" s="95">
        <f>IF(contribution-egf_share_actual_expenditure&lt;0,"0",contribution-egf_share_actual_expenditure)</f>
        <v>0</v>
      </c>
      <c r="L39" s="147" t="e">
        <f>egf_share_actual_expenditure/contribution</f>
        <v>#DIV/0!</v>
      </c>
      <c r="M39" s="145" t="e">
        <f>balance_EGF_unspent_fund/contribution</f>
        <v>#DIV/0!</v>
      </c>
      <c r="N39" s="146" t="e">
        <f>M39+L39</f>
        <v>#DIV/0!</v>
      </c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</row>
    <row r="40" spans="1:31" ht="12.75" customHeight="1" x14ac:dyDescent="0.25">
      <c r="A40" s="45"/>
      <c r="B40" s="50"/>
      <c r="C40" s="45"/>
      <c r="D40" s="45"/>
      <c r="E40" s="45"/>
      <c r="F40" s="45"/>
      <c r="G40" s="73"/>
      <c r="H40" s="45"/>
      <c r="I40" s="45"/>
      <c r="J40" s="45"/>
      <c r="K40" s="109"/>
      <c r="L40" s="109"/>
      <c r="M40" s="131"/>
      <c r="N40" s="131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</row>
    <row r="41" spans="1:31" ht="12.75" customHeight="1" x14ac:dyDescent="0.25">
      <c r="A41" s="45"/>
      <c r="B41" s="97" t="s">
        <v>42</v>
      </c>
      <c r="C41" s="50"/>
      <c r="D41" s="50"/>
      <c r="E41" s="50"/>
      <c r="F41" s="50"/>
      <c r="G41" s="73"/>
      <c r="H41" s="50"/>
      <c r="I41" s="182" t="s">
        <v>43</v>
      </c>
      <c r="J41" s="172"/>
      <c r="K41" s="172"/>
      <c r="L41" s="183"/>
      <c r="M41" s="131"/>
      <c r="N41" s="131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</row>
    <row r="42" spans="1:31" x14ac:dyDescent="0.2">
      <c r="A42" s="45"/>
      <c r="B42" s="97" t="s">
        <v>44</v>
      </c>
      <c r="C42" s="45"/>
      <c r="D42" s="45"/>
      <c r="E42" s="45"/>
      <c r="F42" s="45"/>
      <c r="G42" s="73"/>
      <c r="H42" s="45"/>
      <c r="I42" s="172"/>
      <c r="J42" s="172"/>
      <c r="K42" s="172"/>
      <c r="L42" s="183"/>
      <c r="M42" s="131"/>
      <c r="N42" s="131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</row>
    <row r="43" spans="1:31" ht="14.25" customHeight="1" x14ac:dyDescent="0.2">
      <c r="A43" s="45"/>
      <c r="B43" s="106" t="s">
        <v>45</v>
      </c>
      <c r="C43" s="45"/>
      <c r="D43" s="45"/>
      <c r="E43" s="45"/>
      <c r="F43" s="45"/>
      <c r="G43" s="48"/>
      <c r="H43" s="45"/>
      <c r="I43" s="48"/>
      <c r="J43" s="45"/>
      <c r="K43" s="45"/>
      <c r="L43" s="45"/>
      <c r="M43" s="127"/>
      <c r="N43" s="127"/>
    </row>
    <row r="44" spans="1:31" x14ac:dyDescent="0.2">
      <c r="A44" s="45"/>
      <c r="B44" s="97" t="s">
        <v>46</v>
      </c>
      <c r="C44" s="45"/>
      <c r="D44" s="45"/>
      <c r="E44" s="45"/>
      <c r="F44" s="45"/>
      <c r="G44" s="48"/>
      <c r="H44" s="45"/>
      <c r="I44" s="48"/>
      <c r="J44" s="45"/>
      <c r="K44" s="166" t="s">
        <v>47</v>
      </c>
      <c r="L44" s="167"/>
      <c r="M44" s="132"/>
      <c r="N44" s="132"/>
    </row>
    <row r="45" spans="1:31" x14ac:dyDescent="0.2">
      <c r="A45" s="45"/>
      <c r="B45" s="45"/>
      <c r="C45" s="45"/>
      <c r="D45" s="45"/>
      <c r="E45" s="45"/>
      <c r="F45" s="45"/>
      <c r="G45" s="48"/>
      <c r="H45" s="45"/>
      <c r="I45" s="48"/>
      <c r="J45" s="45"/>
      <c r="K45" s="99">
        <f>balance_EGF_unspent_fund*90%</f>
        <v>0</v>
      </c>
      <c r="L45" s="100">
        <v>0.9</v>
      </c>
      <c r="M45" s="133"/>
      <c r="N45" s="133"/>
    </row>
    <row r="46" spans="1:31" x14ac:dyDescent="0.2">
      <c r="A46" s="45"/>
      <c r="B46" s="45"/>
      <c r="C46" s="45"/>
      <c r="D46" s="45"/>
      <c r="E46" s="45"/>
      <c r="F46" s="45"/>
      <c r="G46" s="48"/>
      <c r="H46" s="45"/>
      <c r="I46" s="45"/>
      <c r="J46" s="45"/>
      <c r="K46" s="99">
        <f>balance_EGF_unspent_fund*10%</f>
        <v>0</v>
      </c>
      <c r="L46" s="101">
        <v>0.1</v>
      </c>
      <c r="M46" s="127"/>
      <c r="N46" s="127"/>
    </row>
    <row r="47" spans="1:31" x14ac:dyDescent="0.2">
      <c r="A47" s="45"/>
      <c r="B47" s="98"/>
      <c r="C47" s="45"/>
      <c r="D47" s="45"/>
      <c r="E47" s="45"/>
      <c r="F47" s="45"/>
      <c r="G47" s="48"/>
      <c r="H47" s="45"/>
      <c r="I47" s="45"/>
      <c r="J47" s="45"/>
      <c r="K47" s="102">
        <f>SUM(K45:K46)</f>
        <v>0</v>
      </c>
      <c r="L47" s="103">
        <f>SUM(L45:L46)</f>
        <v>1</v>
      </c>
      <c r="M47" s="127"/>
      <c r="N47" s="127"/>
    </row>
    <row r="48" spans="1:31" x14ac:dyDescent="0.2">
      <c r="A48" s="45"/>
      <c r="B48" s="45"/>
      <c r="C48" s="45"/>
      <c r="D48" s="45"/>
      <c r="E48" s="45"/>
      <c r="F48" s="45"/>
      <c r="G48" s="48"/>
      <c r="H48" s="45"/>
      <c r="I48" s="45"/>
      <c r="J48" s="45"/>
      <c r="K48" s="107"/>
      <c r="L48" s="48"/>
      <c r="M48" s="127"/>
      <c r="N48" s="127"/>
    </row>
    <row r="49" spans="1:14" x14ac:dyDescent="0.2">
      <c r="A49" s="45"/>
      <c r="K49" s="45"/>
      <c r="L49" s="48"/>
      <c r="M49" s="127"/>
      <c r="N49" s="127"/>
    </row>
  </sheetData>
  <mergeCells count="18">
    <mergeCell ref="B9:B10"/>
    <mergeCell ref="E8:E9"/>
    <mergeCell ref="I8:I9"/>
    <mergeCell ref="B1:D1"/>
    <mergeCell ref="K2:L2"/>
    <mergeCell ref="K1:L1"/>
    <mergeCell ref="D34:E34"/>
    <mergeCell ref="J8:J9"/>
    <mergeCell ref="K44:L44"/>
    <mergeCell ref="L8:L11"/>
    <mergeCell ref="H4:K5"/>
    <mergeCell ref="H31:J31"/>
    <mergeCell ref="D8:D9"/>
    <mergeCell ref="G8:G11"/>
    <mergeCell ref="D7:F7"/>
    <mergeCell ref="I41:L42"/>
    <mergeCell ref="I7:K7"/>
    <mergeCell ref="H33:J33"/>
  </mergeCells>
  <conditionalFormatting sqref="C14:C19">
    <cfRule type="cellIs" dxfId="20" priority="25" operator="greaterThan"/>
  </conditionalFormatting>
  <conditionalFormatting sqref="D14:D19">
    <cfRule type="cellIs" dxfId="19" priority="37" operator="greaterThan"/>
  </conditionalFormatting>
  <conditionalFormatting sqref="D36">
    <cfRule type="cellIs" dxfId="18" priority="43" operator="greaterThan">
      <formula>0</formula>
    </cfRule>
  </conditionalFormatting>
  <conditionalFormatting sqref="E14:E19 G14:G19 J14:J19 L14:L19">
    <cfRule type="cellIs" dxfId="17" priority="31" operator="greaterThan">
      <formula>0</formula>
    </cfRule>
  </conditionalFormatting>
  <conditionalFormatting sqref="F23">
    <cfRule type="cellIs" dxfId="16" priority="58" stopIfTrue="1" operator="between">
      <formula>0</formula>
      <formula>1</formula>
    </cfRule>
  </conditionalFormatting>
  <conditionalFormatting sqref="G8:G11">
    <cfRule type="cellIs" dxfId="15" priority="4" operator="notBetween">
      <formula>1</formula>
      <formula>100000</formula>
    </cfRule>
  </conditionalFormatting>
  <conditionalFormatting sqref="I14:I19">
    <cfRule type="cellIs" dxfId="14" priority="30" operator="greaterThan"/>
    <cfRule type="cellIs" dxfId="13" priority="33" operator="greaterThan"/>
  </conditionalFormatting>
  <conditionalFormatting sqref="K14:K19">
    <cfRule type="cellIs" dxfId="12" priority="34" operator="greaterThan"/>
  </conditionalFormatting>
  <conditionalFormatting sqref="K23">
    <cfRule type="cellIs" dxfId="11" priority="57" stopIfTrue="1" operator="between">
      <formula>0</formula>
      <formula>1</formula>
    </cfRule>
  </conditionalFormatting>
  <conditionalFormatting sqref="L8:L11">
    <cfRule type="cellIs" dxfId="10" priority="49" operator="greaterThan"/>
  </conditionalFormatting>
  <conditionalFormatting sqref="L39">
    <cfRule type="cellIs" dxfId="9" priority="44" operator="greaterThan">
      <formula>0</formula>
    </cfRule>
  </conditionalFormatting>
  <dataValidations count="4">
    <dataValidation type="list" allowBlank="1" sqref="C4" xr:uid="{00000000-0002-0000-0000-000000000000}">
      <formula1>"BE,BG,CZ,DK,DE,EE,IE,EL,ES,FR,IT,CY,LV,LT,LU,HU,MT,NL,AT,PL,PT,RO,SI,SK,FI,SE,UK,HR"</formula1>
    </dataValidation>
    <dataValidation type="list" sqref="C14:C20 C22" xr:uid="{00000000-0002-0000-0000-000001000000}">
      <formula1>EGF_categ_measures</formula1>
    </dataValidation>
    <dataValidation type="whole" allowBlank="1" sqref="D14:D19" xr:uid="{00000000-0002-0000-0000-000002000000}">
      <formula1>0</formula1>
      <formula2>100000</formula2>
    </dataValidation>
    <dataValidation type="decimal" allowBlank="1" sqref="F14:F19" xr:uid="{00000000-0002-0000-0000-000003000000}">
      <formula1>0</formula1>
      <formula2>100000000</formula2>
    </dataValidation>
  </dataValidations>
  <pageMargins left="0.43307086614173229" right="0.27559055118110237" top="0.15748031496062989" bottom="0.23622047244094491" header="0.11811023622047249" footer="0.11811023622047249"/>
  <pageSetup paperSize="9" scale="55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zoomScale="90" zoomScaleNormal="90" workbookViewId="0">
      <selection activeCell="H18" sqref="H18"/>
    </sheetView>
  </sheetViews>
  <sheetFormatPr defaultRowHeight="12.75" x14ac:dyDescent="0.2"/>
  <cols>
    <col min="1" max="1" width="6.85546875" customWidth="1"/>
    <col min="8" max="8" width="94.140625" customWidth="1"/>
  </cols>
  <sheetData>
    <row r="1" spans="1:8" ht="18.75" customHeight="1" x14ac:dyDescent="0.3">
      <c r="A1" s="191" t="s">
        <v>48</v>
      </c>
      <c r="B1" s="172"/>
      <c r="C1" s="172"/>
      <c r="D1" s="172"/>
      <c r="E1" s="172"/>
      <c r="F1" s="172"/>
      <c r="G1" s="172"/>
      <c r="H1" s="172"/>
    </row>
    <row r="2" spans="1:8" ht="15.75" customHeight="1" x14ac:dyDescent="0.25">
      <c r="A2" s="194" t="s">
        <v>126</v>
      </c>
      <c r="B2" s="172"/>
      <c r="C2" s="172"/>
      <c r="D2" s="172"/>
      <c r="E2" s="172"/>
      <c r="F2" s="172"/>
      <c r="G2" s="172"/>
      <c r="H2" s="172"/>
    </row>
    <row r="3" spans="1:8" ht="21" customHeight="1" x14ac:dyDescent="0.25">
      <c r="A3" s="193" t="s">
        <v>49</v>
      </c>
      <c r="B3" s="172"/>
      <c r="C3" s="172"/>
      <c r="D3" s="172"/>
      <c r="E3" s="172"/>
      <c r="F3" s="172"/>
      <c r="G3" s="172"/>
      <c r="H3" s="172"/>
    </row>
    <row r="4" spans="1:8" ht="17.25" customHeight="1" x14ac:dyDescent="0.2">
      <c r="A4" s="192" t="s">
        <v>50</v>
      </c>
      <c r="B4" s="172"/>
      <c r="C4" s="172"/>
      <c r="D4" s="172"/>
      <c r="E4" s="172"/>
      <c r="F4" s="172"/>
      <c r="G4" s="172"/>
      <c r="H4" s="172"/>
    </row>
    <row r="5" spans="1:8" ht="18.75" customHeight="1" x14ac:dyDescent="0.2">
      <c r="A5" s="65"/>
      <c r="B5" s="67"/>
      <c r="C5" s="66"/>
      <c r="D5" s="66"/>
      <c r="E5" s="66"/>
      <c r="F5" s="66"/>
      <c r="G5" s="66"/>
      <c r="H5" s="66"/>
    </row>
    <row r="6" spans="1:8" ht="15.75" customHeight="1" x14ac:dyDescent="0.25">
      <c r="A6" s="68"/>
      <c r="B6" s="66"/>
      <c r="C6" s="66"/>
      <c r="D6" s="66"/>
      <c r="E6" s="66"/>
      <c r="F6" s="66"/>
      <c r="G6" s="66"/>
      <c r="H6" s="66"/>
    </row>
    <row r="7" spans="1:8" ht="15.75" customHeight="1" x14ac:dyDescent="0.25">
      <c r="A7" s="69" t="s">
        <v>51</v>
      </c>
      <c r="B7" s="66"/>
      <c r="C7" s="66"/>
      <c r="D7" s="66"/>
      <c r="E7" s="66"/>
      <c r="F7" s="66"/>
      <c r="G7" s="66"/>
      <c r="H7" s="66"/>
    </row>
    <row r="8" spans="1:8" ht="15" customHeight="1" x14ac:dyDescent="0.2">
      <c r="A8" s="70"/>
      <c r="B8" s="71"/>
      <c r="C8" s="71"/>
      <c r="D8" s="71"/>
      <c r="E8" s="71"/>
      <c r="F8" s="71"/>
      <c r="G8" s="71"/>
      <c r="H8" s="71"/>
    </row>
    <row r="9" spans="1:8" ht="30" customHeight="1" x14ac:dyDescent="0.2">
      <c r="A9" s="72">
        <v>1</v>
      </c>
      <c r="B9" s="190" t="s">
        <v>119</v>
      </c>
      <c r="C9" s="172"/>
      <c r="D9" s="172"/>
      <c r="E9" s="172"/>
      <c r="F9" s="172"/>
      <c r="G9" s="172"/>
      <c r="H9" s="172"/>
    </row>
    <row r="10" spans="1:8" ht="30" customHeight="1" x14ac:dyDescent="0.2">
      <c r="A10" s="72">
        <v>2</v>
      </c>
      <c r="B10" s="189" t="s">
        <v>52</v>
      </c>
      <c r="C10" s="172"/>
      <c r="D10" s="172"/>
      <c r="E10" s="172"/>
      <c r="F10" s="172"/>
      <c r="G10" s="172"/>
      <c r="H10" s="172"/>
    </row>
    <row r="11" spans="1:8" ht="56.25" customHeight="1" x14ac:dyDescent="0.2">
      <c r="A11" s="72">
        <v>7</v>
      </c>
      <c r="B11" s="190" t="s">
        <v>182</v>
      </c>
      <c r="C11" s="172"/>
      <c r="D11" s="172"/>
      <c r="E11" s="172"/>
      <c r="F11" s="172"/>
      <c r="G11" s="172"/>
      <c r="H11" s="172"/>
    </row>
    <row r="12" spans="1:8" ht="24" customHeight="1" x14ac:dyDescent="0.2">
      <c r="A12" s="72">
        <v>0</v>
      </c>
      <c r="B12" s="71" t="s">
        <v>53</v>
      </c>
      <c r="C12" s="71"/>
      <c r="D12" s="71"/>
      <c r="E12" s="71"/>
      <c r="F12" s="71"/>
      <c r="G12" s="71"/>
      <c r="H12" s="71"/>
    </row>
  </sheetData>
  <mergeCells count="7">
    <mergeCell ref="B10:H10"/>
    <mergeCell ref="B11:H11"/>
    <mergeCell ref="A1:H1"/>
    <mergeCell ref="A4:H4"/>
    <mergeCell ref="A3:H3"/>
    <mergeCell ref="B9:H9"/>
    <mergeCell ref="A2:H2"/>
  </mergeCells>
  <hyperlinks>
    <hyperlink ref="A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6"/>
  <sheetViews>
    <sheetView workbookViewId="0">
      <selection activeCell="A4" sqref="A4:XFD4"/>
    </sheetView>
  </sheetViews>
  <sheetFormatPr defaultRowHeight="12.75" x14ac:dyDescent="0.2"/>
  <cols>
    <col min="1" max="1" width="87.140625" customWidth="1"/>
  </cols>
  <sheetData>
    <row r="1" spans="1:2" x14ac:dyDescent="0.2">
      <c r="A1" s="24" t="str">
        <f>"----------- Selezionare una delle categorie nell’elenco a discesa"</f>
        <v>----------- Selezionare una delle categorie nell’elenco a discesa</v>
      </c>
    </row>
    <row r="2" spans="1:2" s="16" customFormat="1" x14ac:dyDescent="0.2">
      <c r="A2" s="16" t="s">
        <v>180</v>
      </c>
      <c r="B2" s="16">
        <v>1</v>
      </c>
    </row>
    <row r="3" spans="1:2" s="16" customFormat="1" x14ac:dyDescent="0.2">
      <c r="A3" s="16" t="s">
        <v>54</v>
      </c>
      <c r="B3" s="16">
        <v>2</v>
      </c>
    </row>
    <row r="4" spans="1:2" s="16" customFormat="1" x14ac:dyDescent="0.2">
      <c r="A4" s="16" t="s">
        <v>55</v>
      </c>
      <c r="B4" s="16">
        <v>7</v>
      </c>
    </row>
    <row r="5" spans="1:2" x14ac:dyDescent="0.2">
      <c r="A5" s="16" t="s">
        <v>181</v>
      </c>
      <c r="B5" s="16">
        <v>0</v>
      </c>
    </row>
    <row r="6" spans="1:2" x14ac:dyDescent="0.2">
      <c r="A6" s="16"/>
      <c r="B6" s="16"/>
    </row>
  </sheetData>
  <pageMargins left="0.75" right="0.75" top="1" bottom="1" header="0.5" footer="0.5"/>
  <pageSetup paperSize="1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22"/>
  <sheetViews>
    <sheetView workbookViewId="0">
      <selection activeCell="I12" sqref="I12"/>
    </sheetView>
  </sheetViews>
  <sheetFormatPr defaultColWidth="15.7109375" defaultRowHeight="12.75" x14ac:dyDescent="0.2"/>
  <sheetData>
    <row r="1" spans="1:31" ht="230.25" customHeight="1" x14ac:dyDescent="0.2">
      <c r="A1" s="36" t="s">
        <v>183</v>
      </c>
      <c r="B1" s="36" t="s">
        <v>184</v>
      </c>
      <c r="C1" s="36" t="s">
        <v>127</v>
      </c>
      <c r="D1" s="36" t="s">
        <v>128</v>
      </c>
      <c r="E1" s="36" t="s">
        <v>129</v>
      </c>
      <c r="F1" s="36" t="s">
        <v>130</v>
      </c>
      <c r="G1" s="36" t="s">
        <v>131</v>
      </c>
      <c r="H1" s="36" t="s">
        <v>132</v>
      </c>
      <c r="I1" s="36" t="s">
        <v>133</v>
      </c>
      <c r="J1" s="36" t="s">
        <v>134</v>
      </c>
      <c r="K1" s="36" t="s">
        <v>135</v>
      </c>
      <c r="L1" s="36" t="s">
        <v>136</v>
      </c>
      <c r="M1" s="36" t="s">
        <v>137</v>
      </c>
      <c r="N1" s="36" t="s">
        <v>138</v>
      </c>
      <c r="O1" s="36" t="s">
        <v>139</v>
      </c>
      <c r="P1" s="36" t="s">
        <v>125</v>
      </c>
      <c r="Q1" s="36" t="s">
        <v>140</v>
      </c>
      <c r="R1" s="36" t="s">
        <v>141</v>
      </c>
      <c r="S1" s="36" t="s">
        <v>142</v>
      </c>
      <c r="T1" s="36" t="s">
        <v>143</v>
      </c>
      <c r="U1" s="36" t="s">
        <v>144</v>
      </c>
      <c r="V1" s="36" t="s">
        <v>145</v>
      </c>
      <c r="W1" s="36" t="s">
        <v>146</v>
      </c>
      <c r="X1" s="36" t="s">
        <v>147</v>
      </c>
      <c r="Y1" s="36" t="s">
        <v>148</v>
      </c>
      <c r="Z1" s="36" t="s">
        <v>149</v>
      </c>
      <c r="AA1" s="36" t="s">
        <v>150</v>
      </c>
      <c r="AB1" s="36" t="s">
        <v>151</v>
      </c>
      <c r="AC1" s="36" t="s">
        <v>154</v>
      </c>
      <c r="AD1" s="36" t="s">
        <v>152</v>
      </c>
      <c r="AE1" s="36" t="s">
        <v>153</v>
      </c>
    </row>
    <row r="2" spans="1:31" ht="148.5" customHeight="1" x14ac:dyDescent="0.2">
      <c r="A2" s="37" t="str">
        <f>'Categ. misure FEG'!A2</f>
        <v>1 Assistenza individuale alla ricerca di lavoro, case management e servizi informativi generali</v>
      </c>
      <c r="B2" s="37" t="str">
        <f>'Categ. misure FEG'!A2</f>
        <v>1 Assistenza individuale alla ricerca di lavoro, case management e servizi informativi generali</v>
      </c>
      <c r="C2" s="37" t="str">
        <f>'Categ. misure FEG'!A3</f>
        <v>2 Formazione e riqualificazione</v>
      </c>
      <c r="D2" s="37" t="str">
        <f>'Categ. misure FEG'!A3</f>
        <v>2 Formazione e riqualificazione</v>
      </c>
      <c r="E2" s="37" t="e">
        <f>'Categ. misure FEG'!#REF!</f>
        <v>#REF!</v>
      </c>
      <c r="F2" s="37" t="e">
        <f>'Categ. misure FEG'!#REF!</f>
        <v>#REF!</v>
      </c>
      <c r="G2" s="37" t="e">
        <f>'Categ. misure FEG'!#REF!</f>
        <v>#REF!</v>
      </c>
      <c r="H2" s="37" t="e">
        <f>'Categ. misure FEG'!#REF!</f>
        <v>#REF!</v>
      </c>
      <c r="I2" s="37" t="e">
        <f>'Categ. misure FEG'!#REF!</f>
        <v>#REF!</v>
      </c>
      <c r="J2" s="37" t="e">
        <f>'Categ. misure FEG'!#REF!</f>
        <v>#REF!</v>
      </c>
      <c r="K2" s="37" t="e">
        <f>'Categ. misure FEG'!#REF!</f>
        <v>#REF!</v>
      </c>
      <c r="L2" s="37" t="e">
        <f>'Categ. misure FEG'!#REF!</f>
        <v>#REF!</v>
      </c>
      <c r="M2" s="37" t="str">
        <f>'Categ. misure FEG'!A4</f>
        <v>7 Promozione dell'imprenditorialità</v>
      </c>
      <c r="N2" s="37" t="str">
        <f>'Categ. misure FEG'!A4</f>
        <v>7 Promozione dell'imprenditorialità</v>
      </c>
      <c r="O2" s="37" t="str">
        <f>'Categ. misure FEG'!A5</f>
        <v>0 Categoria non definita nell'elenco (si prega di selezionare solo se non è possibile utilizzare un'altra categoria)</v>
      </c>
      <c r="P2" s="37" t="str">
        <f>'Categ. misure FEG'!A5</f>
        <v>0 Categoria non definita nell'elenco (si prega di selezionare solo se non è possibile utilizzare un'altra categoria)</v>
      </c>
      <c r="Q2" s="37" t="e">
        <f>'Categ. misure FEG'!#REF!</f>
        <v>#REF!</v>
      </c>
      <c r="R2" s="37" t="e">
        <f>'Categ. misure FEG'!#REF!</f>
        <v>#REF!</v>
      </c>
      <c r="S2" s="37" t="e">
        <f>'Categ. misure FEG'!#REF!</f>
        <v>#REF!</v>
      </c>
      <c r="T2" s="37" t="e">
        <f>'Categ. misure FEG'!#REF!</f>
        <v>#REF!</v>
      </c>
      <c r="U2" s="37" t="e">
        <f>'Categ. misure FEG'!#REF!</f>
        <v>#REF!</v>
      </c>
      <c r="V2" s="37" t="e">
        <f>'Categ. misure FEG'!#REF!</f>
        <v>#REF!</v>
      </c>
      <c r="W2" s="37" t="e">
        <f>'Categ. misure FEG'!#REF!</f>
        <v>#REF!</v>
      </c>
      <c r="X2" s="37" t="e">
        <f>'Categ. misure FEG'!#REF!</f>
        <v>#REF!</v>
      </c>
      <c r="Y2" s="37" t="e">
        <f>'Categ. misure FEG'!#REF!</f>
        <v>#REF!</v>
      </c>
      <c r="Z2" s="37" t="e">
        <f>'Categ. misure FEG'!#REF!</f>
        <v>#REF!</v>
      </c>
      <c r="AA2" s="37" t="s">
        <v>26</v>
      </c>
      <c r="AB2" s="37" t="s">
        <v>27</v>
      </c>
      <c r="AC2" s="37" t="s">
        <v>28</v>
      </c>
      <c r="AD2" s="37" t="s">
        <v>29</v>
      </c>
      <c r="AE2" s="37" t="s">
        <v>30</v>
      </c>
    </row>
    <row r="3" spans="1:31" ht="15" customHeight="1" x14ac:dyDescent="0.2">
      <c r="A3" s="38">
        <f>SUMIF('Dichiarazione di spesa'!$C:$C,'Riepilogo budget originario'!A2,'Dichiarazione di spesa'!$F:$F)</f>
        <v>0</v>
      </c>
      <c r="B3" s="38">
        <f>SUMIF('Dichiarazione di spesa'!$C:$C,'Riepilogo budget originario'!B2,'Dichiarazione di spesa'!$D:$D)</f>
        <v>0</v>
      </c>
      <c r="C3" s="38">
        <f>SUMIF('Dichiarazione di spesa'!$C:$C,'Riepilogo budget originario'!C2,'Dichiarazione di spesa'!$F:$F)</f>
        <v>0</v>
      </c>
      <c r="D3" s="38">
        <f>SUMIF('Dichiarazione di spesa'!$C:$C,'Riepilogo budget originario'!D2,'Dichiarazione di spesa'!$D:$D)</f>
        <v>0</v>
      </c>
      <c r="E3" s="38">
        <f>SUMIF('Dichiarazione di spesa'!$C:$C,'Riepilogo budget originario'!E2,'Dichiarazione di spesa'!$F:$F)</f>
        <v>0</v>
      </c>
      <c r="F3" s="38">
        <f>SUMIF('Dichiarazione di spesa'!$C:$C,'Riepilogo budget originario'!F2,'Dichiarazione di spesa'!$D:$D)</f>
        <v>0</v>
      </c>
      <c r="G3" s="38">
        <f>SUMIF('Dichiarazione di spesa'!$C:$C,'Riepilogo budget originario'!G2,'Dichiarazione di spesa'!$F:$F)</f>
        <v>0</v>
      </c>
      <c r="H3" s="38">
        <f>SUMIF('Dichiarazione di spesa'!$C:$C,'Riepilogo budget originario'!H2,'Dichiarazione di spesa'!$D:$D)</f>
        <v>0</v>
      </c>
      <c r="I3" s="38">
        <f>SUMIF('Dichiarazione di spesa'!$C:$C,'Riepilogo budget originario'!I2,'Dichiarazione di spesa'!$F:$F)</f>
        <v>0</v>
      </c>
      <c r="J3" s="38">
        <f>SUMIF('Dichiarazione di spesa'!$C:$C,'Riepilogo budget originario'!J2,'Dichiarazione di spesa'!$D:$D)</f>
        <v>0</v>
      </c>
      <c r="K3" s="38">
        <f>SUMIF('Dichiarazione di spesa'!$C:$C,'Riepilogo budget originario'!K2,'Dichiarazione di spesa'!$F:$F)</f>
        <v>0</v>
      </c>
      <c r="L3" s="38">
        <f>SUMIF('Dichiarazione di spesa'!$C:$C,'Riepilogo budget originario'!L2,'Dichiarazione di spesa'!$D:$D)</f>
        <v>0</v>
      </c>
      <c r="M3" s="38">
        <f>SUMIF('Dichiarazione di spesa'!$C:$C,'Riepilogo budget originario'!M2,'Dichiarazione di spesa'!$F:$F)</f>
        <v>0</v>
      </c>
      <c r="N3" s="38">
        <f>SUMIF('Dichiarazione di spesa'!$C:$C,'Riepilogo budget originario'!N2,'Dichiarazione di spesa'!$D:$D)</f>
        <v>0</v>
      </c>
      <c r="O3" s="38">
        <f>SUMIF('Dichiarazione di spesa'!$C:$C,'Riepilogo budget originario'!O2,'Dichiarazione di spesa'!$F:$F)</f>
        <v>0</v>
      </c>
      <c r="P3" s="38">
        <f>SUMIF('Dichiarazione di spesa'!$C:$C,'Riepilogo budget originario'!P2,'Dichiarazione di spesa'!$D:$D)</f>
        <v>0</v>
      </c>
      <c r="Q3" s="38">
        <f>SUMIF('Dichiarazione di spesa'!$C:$C,'Riepilogo budget originario'!Q2,'Dichiarazione di spesa'!$F:$F)</f>
        <v>0</v>
      </c>
      <c r="R3" s="38">
        <f>SUMIF('Dichiarazione di spesa'!$C:$C,'Riepilogo budget originario'!R2,'Dichiarazione di spesa'!$D:$D)</f>
        <v>0</v>
      </c>
      <c r="S3" s="38">
        <f>SUMIF('Dichiarazione di spesa'!$C:$C,'Riepilogo budget originario'!S2,'Dichiarazione di spesa'!$F:$F)</f>
        <v>0</v>
      </c>
      <c r="T3" s="38">
        <f>SUMIF('Dichiarazione di spesa'!$C:$C,'Riepilogo budget originario'!T2,'Dichiarazione di spesa'!$D:$D)</f>
        <v>0</v>
      </c>
      <c r="U3" s="38">
        <f>SUMIF('Dichiarazione di spesa'!$C:$C,'Riepilogo budget originario'!U2,'Dichiarazione di spesa'!$F:$F)</f>
        <v>0</v>
      </c>
      <c r="V3" s="38">
        <f>SUMIF('Dichiarazione di spesa'!$C:$C,'Riepilogo budget originario'!V2,'Dichiarazione di spesa'!$D:$D)</f>
        <v>0</v>
      </c>
      <c r="W3" s="38">
        <f>SUMIF('Dichiarazione di spesa'!$C:$C,'Riepilogo budget originario'!W2,'Dichiarazione di spesa'!$F:$F)</f>
        <v>0</v>
      </c>
      <c r="X3" s="38">
        <f>SUMIF('Dichiarazione di spesa'!$C:$C,'Riepilogo budget originario'!X2,'Dichiarazione di spesa'!$D:$D)</f>
        <v>0</v>
      </c>
      <c r="Y3" s="38">
        <f>SUMIF('Dichiarazione di spesa'!$C:$C,'Riepilogo budget originario'!Y2,'Dichiarazione di spesa'!$F:$F)</f>
        <v>0</v>
      </c>
      <c r="Z3" s="38">
        <f>SUMIF('Dichiarazione di spesa'!$C:$C,'Riepilogo budget originario'!Z2,'Dichiarazione di spesa'!$D:$D)</f>
        <v>0</v>
      </c>
      <c r="AA3" s="38">
        <f>SUMIF('Dichiarazione di spesa'!$B:$B,'Riepilogo budget originario'!AA2,'Dichiarazione di spesa'!$F:$F)</f>
        <v>0</v>
      </c>
      <c r="AB3" s="38">
        <f>SUMIF('Dichiarazione di spesa'!$B:$B,'Riepilogo budget originario'!AB2,'Dichiarazione di spesa'!$F:$F)</f>
        <v>0</v>
      </c>
      <c r="AC3" s="38">
        <f>SUMIF('Dichiarazione di spesa'!$B:$B,'Riepilogo budget originario'!AC2,'Dichiarazione di spesa'!$F:$F)</f>
        <v>0</v>
      </c>
      <c r="AD3" s="38">
        <f>SUMIF('Dichiarazione di spesa'!$B:$B,'Riepilogo budget originario'!AD2,'Dichiarazione di spesa'!$F:$F)</f>
        <v>0</v>
      </c>
      <c r="AE3" s="38">
        <f>SUMIF('Dichiarazione di spesa'!$B:$B,'Riepilogo budget originario'!AE2,'Dichiarazione di spesa'!$F:$F)</f>
        <v>0</v>
      </c>
    </row>
    <row r="5" spans="1:31" x14ac:dyDescent="0.2">
      <c r="A5" s="39" t="s">
        <v>56</v>
      </c>
      <c r="B5" s="39" t="s">
        <v>57</v>
      </c>
      <c r="E5" s="39" t="s">
        <v>58</v>
      </c>
    </row>
    <row r="6" spans="1:31" x14ac:dyDescent="0.2">
      <c r="A6" s="40">
        <f>sub_total_actions</f>
        <v>0</v>
      </c>
      <c r="B6" s="40">
        <f>A3+C3+E3+G3+I3+K3+M3+O3+Q3+S3+U3+W3+Y3</f>
        <v>0</v>
      </c>
      <c r="E6" s="40">
        <f>B6-A6</f>
        <v>0</v>
      </c>
    </row>
    <row r="8" spans="1:31" x14ac:dyDescent="0.2">
      <c r="A8" s="39" t="s">
        <v>59</v>
      </c>
      <c r="B8" s="39" t="s">
        <v>60</v>
      </c>
      <c r="E8" s="39" t="s">
        <v>58</v>
      </c>
    </row>
    <row r="9" spans="1:31" x14ac:dyDescent="0.2">
      <c r="A9" s="40">
        <f>sub_total_implement</f>
        <v>0</v>
      </c>
      <c r="B9" s="40">
        <f>AA3+AB3+AC3+AD3+AE3</f>
        <v>0</v>
      </c>
      <c r="E9" s="40">
        <f>B9-A9</f>
        <v>0</v>
      </c>
    </row>
    <row r="12" spans="1:31" x14ac:dyDescent="0.2">
      <c r="A12" s="39" t="s">
        <v>9</v>
      </c>
      <c r="B12" s="39" t="s">
        <v>61</v>
      </c>
      <c r="E12" s="39" t="s">
        <v>58</v>
      </c>
    </row>
    <row r="13" spans="1:31" x14ac:dyDescent="0.2">
      <c r="A13" s="40">
        <f>total_cost</f>
        <v>0</v>
      </c>
      <c r="B13" s="40">
        <f>B9+B6</f>
        <v>0</v>
      </c>
      <c r="E13" s="40">
        <f>B13-A13</f>
        <v>0</v>
      </c>
    </row>
    <row r="15" spans="1:31" x14ac:dyDescent="0.2">
      <c r="A15" s="39" t="s">
        <v>62</v>
      </c>
      <c r="B15" s="39" t="s">
        <v>63</v>
      </c>
      <c r="C15" s="39" t="s">
        <v>64</v>
      </c>
      <c r="E15" s="39" t="s">
        <v>58</v>
      </c>
    </row>
    <row r="16" spans="1:31" x14ac:dyDescent="0.2">
      <c r="A16" s="42">
        <f>percentage_contrib</f>
        <v>0.85</v>
      </c>
      <c r="B16" s="40">
        <f>contribution</f>
        <v>0</v>
      </c>
      <c r="C16" s="41">
        <f>B13*A16</f>
        <v>0</v>
      </c>
      <c r="E16" s="40">
        <f>C16-B16</f>
        <v>0</v>
      </c>
    </row>
    <row r="18" spans="1:3" x14ac:dyDescent="0.2">
      <c r="C18" s="39" t="s">
        <v>65</v>
      </c>
    </row>
    <row r="19" spans="1:3" x14ac:dyDescent="0.2">
      <c r="C19" s="41">
        <f>ROUNDDOWN(B16*A19,0)</f>
        <v>0</v>
      </c>
    </row>
    <row r="21" spans="1:3" x14ac:dyDescent="0.2">
      <c r="A21" s="62" t="s">
        <v>66</v>
      </c>
      <c r="C21" s="62" t="s">
        <v>67</v>
      </c>
    </row>
    <row r="22" spans="1:3" x14ac:dyDescent="0.2">
      <c r="A22" s="40">
        <f>SUM(Q3,S3,U3,W3,Y3)</f>
        <v>0</v>
      </c>
      <c r="C22" s="42" t="e">
        <f>A22/sub_total_actions</f>
        <v>#DIV/0!</v>
      </c>
    </row>
  </sheetData>
  <conditionalFormatting sqref="E6">
    <cfRule type="cellIs" dxfId="8" priority="5" stopIfTrue="1" operator="notEqual">
      <formula>0</formula>
    </cfRule>
  </conditionalFormatting>
  <conditionalFormatting sqref="E9">
    <cfRule type="cellIs" dxfId="7" priority="4" stopIfTrue="1" operator="notEqual">
      <formula>0</formula>
    </cfRule>
  </conditionalFormatting>
  <conditionalFormatting sqref="E13">
    <cfRule type="cellIs" dxfId="6" priority="3" stopIfTrue="1" operator="notEqual">
      <formula>0</formula>
    </cfRule>
  </conditionalFormatting>
  <conditionalFormatting sqref="E16">
    <cfRule type="cellIs" dxfId="5" priority="2" stopIfTrue="1" operator="notEqual">
      <formula>0</formula>
    </cfRule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24"/>
  <sheetViews>
    <sheetView workbookViewId="0">
      <selection activeCell="S1" sqref="S1"/>
    </sheetView>
  </sheetViews>
  <sheetFormatPr defaultColWidth="12.140625" defaultRowHeight="12.75" x14ac:dyDescent="0.2"/>
  <sheetData>
    <row r="1" spans="1:31" ht="204" customHeight="1" x14ac:dyDescent="0.2">
      <c r="A1" s="61" t="s">
        <v>185</v>
      </c>
      <c r="B1" s="61" t="s">
        <v>186</v>
      </c>
      <c r="C1" s="61" t="s">
        <v>156</v>
      </c>
      <c r="D1" s="61" t="s">
        <v>157</v>
      </c>
      <c r="E1" s="61" t="s">
        <v>158</v>
      </c>
      <c r="F1" s="61" t="s">
        <v>159</v>
      </c>
      <c r="G1" s="61" t="s">
        <v>167</v>
      </c>
      <c r="H1" s="61" t="s">
        <v>168</v>
      </c>
      <c r="I1" s="61" t="s">
        <v>160</v>
      </c>
      <c r="J1" s="61" t="s">
        <v>161</v>
      </c>
      <c r="K1" s="61" t="s">
        <v>162</v>
      </c>
      <c r="L1" s="61" t="s">
        <v>163</v>
      </c>
      <c r="M1" s="61" t="s">
        <v>164</v>
      </c>
      <c r="N1" s="61" t="s">
        <v>165</v>
      </c>
      <c r="O1" s="61" t="s">
        <v>166</v>
      </c>
      <c r="P1" s="61" t="s">
        <v>169</v>
      </c>
      <c r="Q1" s="61" t="s">
        <v>170</v>
      </c>
      <c r="R1" s="61" t="s">
        <v>171</v>
      </c>
      <c r="S1" s="61" t="s">
        <v>172</v>
      </c>
      <c r="T1" s="61" t="s">
        <v>173</v>
      </c>
      <c r="U1" s="61" t="s">
        <v>174</v>
      </c>
      <c r="V1" s="61" t="s">
        <v>175</v>
      </c>
      <c r="W1" s="61" t="s">
        <v>176</v>
      </c>
      <c r="X1" s="61" t="s">
        <v>177</v>
      </c>
      <c r="Y1" s="61" t="s">
        <v>178</v>
      </c>
      <c r="Z1" s="61" t="s">
        <v>155</v>
      </c>
      <c r="AA1" s="61" t="s">
        <v>120</v>
      </c>
      <c r="AB1" s="61" t="s">
        <v>121</v>
      </c>
      <c r="AC1" s="61" t="s">
        <v>122</v>
      </c>
      <c r="AD1" s="61" t="s">
        <v>123</v>
      </c>
      <c r="AE1" s="61" t="s">
        <v>124</v>
      </c>
    </row>
    <row r="2" spans="1:31" ht="111" customHeight="1" x14ac:dyDescent="0.2">
      <c r="A2" s="61" t="str">
        <f>'Categ. misure FEG'!A2</f>
        <v>1 Assistenza individuale alla ricerca di lavoro, case management e servizi informativi generali</v>
      </c>
      <c r="B2" s="61" t="str">
        <f>'Categ. misure FEG'!A2</f>
        <v>1 Assistenza individuale alla ricerca di lavoro, case management e servizi informativi generali</v>
      </c>
      <c r="C2" s="61" t="str">
        <f>'Categ. misure FEG'!A3</f>
        <v>2 Formazione e riqualificazione</v>
      </c>
      <c r="D2" s="61" t="str">
        <f>'Categ. misure FEG'!A3</f>
        <v>2 Formazione e riqualificazione</v>
      </c>
      <c r="E2" s="61" t="e">
        <f>'Categ. misure FEG'!#REF!</f>
        <v>#REF!</v>
      </c>
      <c r="F2" s="61" t="e">
        <f>'Categ. misure FEG'!#REF!</f>
        <v>#REF!</v>
      </c>
      <c r="G2" s="61" t="e">
        <f>'Categ. misure FEG'!#REF!</f>
        <v>#REF!</v>
      </c>
      <c r="H2" s="61" t="e">
        <f>'Categ. misure FEG'!#REF!</f>
        <v>#REF!</v>
      </c>
      <c r="I2" s="61" t="e">
        <f>'Categ. misure FEG'!#REF!</f>
        <v>#REF!</v>
      </c>
      <c r="J2" s="61" t="e">
        <f>'Categ. misure FEG'!#REF!</f>
        <v>#REF!</v>
      </c>
      <c r="K2" s="61" t="e">
        <f>'Categ. misure FEG'!#REF!</f>
        <v>#REF!</v>
      </c>
      <c r="L2" s="61" t="e">
        <f>'Categ. misure FEG'!#REF!</f>
        <v>#REF!</v>
      </c>
      <c r="M2" s="61" t="str">
        <f>'Categ. misure FEG'!A4</f>
        <v>7 Promozione dell'imprenditorialità</v>
      </c>
      <c r="N2" s="61" t="str">
        <f>'Categ. misure FEG'!A4</f>
        <v>7 Promozione dell'imprenditorialità</v>
      </c>
      <c r="O2" s="61" t="str">
        <f>'Categ. misure FEG'!A5</f>
        <v>0 Categoria non definita nell'elenco (si prega di selezionare solo se non è possibile utilizzare un'altra categoria)</v>
      </c>
      <c r="P2" s="61" t="str">
        <f>'Categ. misure FEG'!A5</f>
        <v>0 Categoria non definita nell'elenco (si prega di selezionare solo se non è possibile utilizzare un'altra categoria)</v>
      </c>
      <c r="Q2" s="61" t="e">
        <f>'Categ. misure FEG'!#REF!</f>
        <v>#REF!</v>
      </c>
      <c r="R2" s="61" t="e">
        <f>'Categ. misure FEG'!#REF!</f>
        <v>#REF!</v>
      </c>
      <c r="S2" s="61" t="e">
        <f>'Categ. misure FEG'!#REF!</f>
        <v>#REF!</v>
      </c>
      <c r="T2" s="61" t="e">
        <f>'Categ. misure FEG'!#REF!</f>
        <v>#REF!</v>
      </c>
      <c r="U2" s="61" t="e">
        <f>'Categ. misure FEG'!#REF!</f>
        <v>#REF!</v>
      </c>
      <c r="V2" s="61" t="e">
        <f>'Categ. misure FEG'!#REF!</f>
        <v>#REF!</v>
      </c>
      <c r="W2" s="61" t="e">
        <f>'Categ. misure FEG'!#REF!</f>
        <v>#REF!</v>
      </c>
      <c r="X2" s="61" t="e">
        <f>'Categ. misure FEG'!#REF!</f>
        <v>#REF!</v>
      </c>
      <c r="Y2" s="61" t="e">
        <f>'Categ. misure FEG'!#REF!</f>
        <v>#REF!</v>
      </c>
      <c r="Z2" s="61" t="e">
        <f>'Categ. misure FEG'!#REF!</f>
        <v>#REF!</v>
      </c>
      <c r="AA2" s="61" t="s">
        <v>26</v>
      </c>
      <c r="AB2" s="61" t="s">
        <v>27</v>
      </c>
      <c r="AC2" s="61" t="s">
        <v>28</v>
      </c>
      <c r="AD2" s="61" t="s">
        <v>29</v>
      </c>
      <c r="AE2" s="61" t="s">
        <v>30</v>
      </c>
    </row>
    <row r="3" spans="1:31" ht="15" customHeight="1" x14ac:dyDescent="0.2">
      <c r="A3" s="38">
        <f>SUMIF('Dichiarazione di spesa'!$C:$C,'Riepilogo budget reale'!A2,'Dichiarazione di spesa'!$K:$K)</f>
        <v>0</v>
      </c>
      <c r="B3" s="38">
        <f>SUMIF('Dichiarazione di spesa'!$C:$C,'Riepilogo budget reale'!B2,'Dichiarazione di spesa'!$I:$I)</f>
        <v>0</v>
      </c>
      <c r="C3" s="38">
        <f>SUMIF('Dichiarazione di spesa'!$C:$C,'Riepilogo budget reale'!C2,'Dichiarazione di spesa'!$K:$K)</f>
        <v>0</v>
      </c>
      <c r="D3" s="38">
        <f>SUMIF('Dichiarazione di spesa'!$C:$C,'Riepilogo budget reale'!D2,'Dichiarazione di spesa'!$I:$I)</f>
        <v>0</v>
      </c>
      <c r="E3" s="38">
        <f>SUMIF('Dichiarazione di spesa'!$C:$C,'Riepilogo budget reale'!E2,'Dichiarazione di spesa'!$K:$K)</f>
        <v>0</v>
      </c>
      <c r="F3" s="38">
        <f>SUMIF('Dichiarazione di spesa'!$C:$C,'Riepilogo budget reale'!F2,'Dichiarazione di spesa'!$I:$I)</f>
        <v>0</v>
      </c>
      <c r="G3" s="38">
        <f>SUMIF('Dichiarazione di spesa'!$C:$C,'Riepilogo budget reale'!G2,'Dichiarazione di spesa'!$K:$K)</f>
        <v>0</v>
      </c>
      <c r="H3" s="38">
        <f>SUMIF('Dichiarazione di spesa'!$C:$C,'Riepilogo budget reale'!H2,'Dichiarazione di spesa'!$I:$I)</f>
        <v>0</v>
      </c>
      <c r="I3" s="38">
        <f>SUMIF('Dichiarazione di spesa'!$C:$C,'Riepilogo budget reale'!I2,'Dichiarazione di spesa'!$K:$K)</f>
        <v>0</v>
      </c>
      <c r="J3" s="38">
        <f>SUMIF('Dichiarazione di spesa'!$C:$C,'Riepilogo budget reale'!J2,'Dichiarazione di spesa'!$I:$I)</f>
        <v>0</v>
      </c>
      <c r="K3" s="38">
        <f>SUMIF('Dichiarazione di spesa'!$C:$C,'Riepilogo budget reale'!K2,'Dichiarazione di spesa'!$K:$K)</f>
        <v>0</v>
      </c>
      <c r="L3" s="38">
        <f>SUMIF('Dichiarazione di spesa'!$C:$C,'Riepilogo budget reale'!L2,'Dichiarazione di spesa'!$I:$I)</f>
        <v>0</v>
      </c>
      <c r="M3" s="38">
        <f>SUMIF('Dichiarazione di spesa'!$C:$C,'Riepilogo budget reale'!M2,'Dichiarazione di spesa'!$K:$K)</f>
        <v>0</v>
      </c>
      <c r="N3" s="38">
        <f>SUMIF('Dichiarazione di spesa'!$C:$C,'Riepilogo budget reale'!N2,'Dichiarazione di spesa'!$I:$I)</f>
        <v>0</v>
      </c>
      <c r="O3" s="38">
        <f>SUMIF('Dichiarazione di spesa'!$C:$C,'Riepilogo budget reale'!O2,'Dichiarazione di spesa'!$K:$K)</f>
        <v>0</v>
      </c>
      <c r="P3" s="38">
        <f>SUMIF('Dichiarazione di spesa'!$C:$C,'Riepilogo budget reale'!P2,'Dichiarazione di spesa'!$I:$I)</f>
        <v>0</v>
      </c>
      <c r="Q3" s="38">
        <f>SUMIF('Dichiarazione di spesa'!$C:$C,'Riepilogo budget reale'!Q2,'Dichiarazione di spesa'!$K:$K)</f>
        <v>0</v>
      </c>
      <c r="R3" s="38">
        <f>SUMIF('Dichiarazione di spesa'!$C:$C,'Riepilogo budget reale'!R2,'Dichiarazione di spesa'!$I:$I)</f>
        <v>0</v>
      </c>
      <c r="S3" s="38">
        <f>SUMIF('Dichiarazione di spesa'!$C:$C,'Riepilogo budget reale'!S2,'Dichiarazione di spesa'!$K:$K)</f>
        <v>0</v>
      </c>
      <c r="T3" s="38">
        <f>SUMIF('Dichiarazione di spesa'!$C:$C,'Riepilogo budget reale'!T2,'Dichiarazione di spesa'!$I:$I)</f>
        <v>0</v>
      </c>
      <c r="U3" s="38">
        <f>SUMIF('Dichiarazione di spesa'!$C:$C,'Riepilogo budget reale'!U2,'Dichiarazione di spesa'!$K:$K)</f>
        <v>0</v>
      </c>
      <c r="V3" s="38">
        <f>SUMIF('Dichiarazione di spesa'!$C:$C,'Riepilogo budget reale'!V2,'Dichiarazione di spesa'!$I:$I)</f>
        <v>0</v>
      </c>
      <c r="W3" s="38">
        <f>SUMIF('Dichiarazione di spesa'!$C:$C,'Riepilogo budget reale'!W2,'Dichiarazione di spesa'!$K:$K)</f>
        <v>0</v>
      </c>
      <c r="X3" s="38">
        <f>SUMIF('Dichiarazione di spesa'!$C:$C,'Riepilogo budget reale'!X2,'Dichiarazione di spesa'!$I:$I)</f>
        <v>0</v>
      </c>
      <c r="Y3" s="38">
        <f>SUMIF('Dichiarazione di spesa'!$C:$C,'Riepilogo budget reale'!Y2,'Dichiarazione di spesa'!$K:$K)</f>
        <v>0</v>
      </c>
      <c r="Z3" s="38">
        <f>SUMIF('Dichiarazione di spesa'!$C:$C,'Riepilogo budget reale'!Z2,'Dichiarazione di spesa'!$I:$I)</f>
        <v>0</v>
      </c>
      <c r="AA3" s="38">
        <f>SUMIF('Dichiarazione di spesa'!$B:$B,'Riepilogo budget reale'!AA2,'Dichiarazione di spesa'!$K:$K)</f>
        <v>0</v>
      </c>
      <c r="AB3" s="38">
        <f>SUMIF('Dichiarazione di spesa'!$B:$B,'Riepilogo budget reale'!AB2,'Dichiarazione di spesa'!$K:$K)</f>
        <v>0</v>
      </c>
      <c r="AC3" s="38">
        <f>SUMIF('Dichiarazione di spesa'!$B:$B,'Riepilogo budget reale'!AC2,'Dichiarazione di spesa'!$K:$K)</f>
        <v>0</v>
      </c>
      <c r="AD3" s="38">
        <f>SUMIF('Dichiarazione di spesa'!$B:$B,'Riepilogo budget reale'!AD2,'Dichiarazione di spesa'!$K:$K)</f>
        <v>0</v>
      </c>
      <c r="AE3" s="38">
        <f>SUMIF('Dichiarazione di spesa'!$B:$B,'Riepilogo budget reale'!AE2,'Dichiarazione di spesa'!$K:$K)</f>
        <v>0</v>
      </c>
    </row>
    <row r="5" spans="1:31" x14ac:dyDescent="0.2">
      <c r="A5" s="62" t="s">
        <v>68</v>
      </c>
      <c r="B5" s="62" t="s">
        <v>69</v>
      </c>
      <c r="E5" s="39" t="s">
        <v>58</v>
      </c>
    </row>
    <row r="6" spans="1:31" x14ac:dyDescent="0.2">
      <c r="A6" s="40">
        <f>actual_sub_total_actions</f>
        <v>0</v>
      </c>
      <c r="B6" s="40">
        <f>A3+C3+E3+G3+I3+K3+M3+O3+Q3+S3+U3+W3+Y3</f>
        <v>0</v>
      </c>
      <c r="E6" s="40">
        <f>B6-A6</f>
        <v>0</v>
      </c>
    </row>
    <row r="8" spans="1:31" x14ac:dyDescent="0.2">
      <c r="A8" s="62" t="s">
        <v>70</v>
      </c>
      <c r="B8" s="62" t="s">
        <v>71</v>
      </c>
      <c r="E8" s="39" t="s">
        <v>58</v>
      </c>
    </row>
    <row r="9" spans="1:31" x14ac:dyDescent="0.2">
      <c r="A9" s="40">
        <f>actual_sub_total_implement</f>
        <v>0</v>
      </c>
      <c r="B9" s="40">
        <f>AA3+AB3+AC3+AD3+AE3</f>
        <v>0</v>
      </c>
      <c r="E9" s="40">
        <f>B9-A9</f>
        <v>0</v>
      </c>
    </row>
    <row r="12" spans="1:31" x14ac:dyDescent="0.2">
      <c r="A12" s="62" t="s">
        <v>72</v>
      </c>
      <c r="B12" s="62" t="s">
        <v>73</v>
      </c>
      <c r="E12" s="39" t="s">
        <v>58</v>
      </c>
    </row>
    <row r="13" spans="1:31" x14ac:dyDescent="0.2">
      <c r="A13" s="40">
        <f>actual_total_cost</f>
        <v>0</v>
      </c>
      <c r="B13" s="40">
        <f>B9+B6</f>
        <v>0</v>
      </c>
      <c r="E13" s="40">
        <f>B13-A13</f>
        <v>0</v>
      </c>
    </row>
    <row r="15" spans="1:31" x14ac:dyDescent="0.2">
      <c r="A15" s="62" t="s">
        <v>74</v>
      </c>
      <c r="B15" s="62" t="s">
        <v>75</v>
      </c>
      <c r="C15" s="62" t="s">
        <v>76</v>
      </c>
      <c r="E15" s="39" t="s">
        <v>58</v>
      </c>
    </row>
    <row r="16" spans="1:31" x14ac:dyDescent="0.2">
      <c r="A16" s="40">
        <f>B13*percentage_contrib</f>
        <v>0</v>
      </c>
      <c r="B16" s="40">
        <f>balance_EGF_unspent_fund</f>
        <v>0</v>
      </c>
      <c r="C16" s="40">
        <f>contribution-A16</f>
        <v>0</v>
      </c>
      <c r="E16" s="40">
        <f>B16-C16</f>
        <v>0</v>
      </c>
    </row>
    <row r="17" spans="1:5" x14ac:dyDescent="0.2">
      <c r="A17" s="43"/>
    </row>
    <row r="18" spans="1:5" x14ac:dyDescent="0.2">
      <c r="A18" s="39" t="s">
        <v>62</v>
      </c>
      <c r="B18" s="62" t="s">
        <v>77</v>
      </c>
      <c r="C18" s="62" t="s">
        <v>78</v>
      </c>
      <c r="E18" s="39" t="s">
        <v>58</v>
      </c>
    </row>
    <row r="19" spans="1:5" x14ac:dyDescent="0.2">
      <c r="A19" s="42">
        <f>percentage_contrib</f>
        <v>0.85</v>
      </c>
      <c r="B19" s="63" t="e">
        <f>egf_share_actual_expenditure/contribution</f>
        <v>#DIV/0!</v>
      </c>
      <c r="C19" s="122" t="e">
        <f>A16/contribution</f>
        <v>#DIV/0!</v>
      </c>
      <c r="E19" s="40" t="e">
        <f>C19-B19</f>
        <v>#DIV/0!</v>
      </c>
    </row>
    <row r="21" spans="1:5" x14ac:dyDescent="0.2">
      <c r="A21" s="62" t="s">
        <v>79</v>
      </c>
      <c r="C21" s="62" t="s">
        <v>80</v>
      </c>
    </row>
    <row r="22" spans="1:5" x14ac:dyDescent="0.2">
      <c r="A22" s="40">
        <f>SUM(Q3,S3,U3,W3,Y3)</f>
        <v>0</v>
      </c>
      <c r="C22" s="122" t="e">
        <f>A22/actual_sub_total_actions</f>
        <v>#DIV/0!</v>
      </c>
    </row>
    <row r="23" spans="1:5" x14ac:dyDescent="0.2">
      <c r="A23" s="43"/>
    </row>
    <row r="24" spans="1:5" x14ac:dyDescent="0.2">
      <c r="A24" s="44"/>
    </row>
  </sheetData>
  <conditionalFormatting sqref="E6">
    <cfRule type="cellIs" dxfId="4" priority="6" stopIfTrue="1" operator="notEqual">
      <formula>0</formula>
    </cfRule>
  </conditionalFormatting>
  <conditionalFormatting sqref="E9">
    <cfRule type="cellIs" dxfId="3" priority="5" stopIfTrue="1" operator="notEqual">
      <formula>0</formula>
    </cfRule>
  </conditionalFormatting>
  <conditionalFormatting sqref="E13">
    <cfRule type="cellIs" dxfId="2" priority="4" stopIfTrue="1" operator="notEqual">
      <formula>0</formula>
    </cfRule>
  </conditionalFormatting>
  <conditionalFormatting sqref="E16">
    <cfRule type="cellIs" dxfId="1" priority="1" stopIfTrue="1" operator="notEqual">
      <formula>0</formula>
    </cfRule>
  </conditionalFormatting>
  <conditionalFormatting sqref="E19">
    <cfRule type="cellIs" dxfId="0" priority="2" stopIfTrue="1" operator="notEqual">
      <formula>0</formula>
    </cfRule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30"/>
  <sheetViews>
    <sheetView workbookViewId="0">
      <selection activeCell="B19" sqref="B19"/>
    </sheetView>
  </sheetViews>
  <sheetFormatPr defaultRowHeight="12.75" x14ac:dyDescent="0.2"/>
  <cols>
    <col min="2" max="2" width="12.5703125" customWidth="1"/>
  </cols>
  <sheetData>
    <row r="2" spans="1:2" ht="13.5" customHeight="1" thickBot="1" x14ac:dyDescent="0.25"/>
    <row r="3" spans="1:2" ht="40.9" customHeight="1" thickBot="1" x14ac:dyDescent="0.25">
      <c r="A3" s="155" t="s">
        <v>81</v>
      </c>
      <c r="B3" s="158" t="s">
        <v>82</v>
      </c>
    </row>
    <row r="4" spans="1:2" ht="15.75" customHeight="1" thickBot="1" x14ac:dyDescent="0.25">
      <c r="A4" s="156" t="s">
        <v>83</v>
      </c>
      <c r="B4" s="159">
        <v>60</v>
      </c>
    </row>
    <row r="5" spans="1:2" ht="15.75" customHeight="1" thickBot="1" x14ac:dyDescent="0.25">
      <c r="A5" s="156" t="s">
        <v>84</v>
      </c>
      <c r="B5" s="159">
        <v>85</v>
      </c>
    </row>
    <row r="6" spans="1:2" ht="15.75" customHeight="1" thickBot="1" x14ac:dyDescent="0.25">
      <c r="A6" s="156" t="s">
        <v>85</v>
      </c>
      <c r="B6" s="159">
        <v>85</v>
      </c>
    </row>
    <row r="7" spans="1:2" ht="15.75" customHeight="1" thickBot="1" x14ac:dyDescent="0.25">
      <c r="A7" s="156" t="s">
        <v>86</v>
      </c>
      <c r="B7" s="159">
        <v>85</v>
      </c>
    </row>
    <row r="8" spans="1:2" ht="15.75" customHeight="1" thickBot="1" x14ac:dyDescent="0.25">
      <c r="A8" s="156" t="s">
        <v>87</v>
      </c>
      <c r="B8" s="159">
        <v>60</v>
      </c>
    </row>
    <row r="9" spans="1:2" ht="15.75" customHeight="1" thickBot="1" x14ac:dyDescent="0.25">
      <c r="A9" s="156" t="s">
        <v>88</v>
      </c>
      <c r="B9" s="159">
        <v>60</v>
      </c>
    </row>
    <row r="10" spans="1:2" ht="15.75" customHeight="1" thickBot="1" x14ac:dyDescent="0.25">
      <c r="A10" s="156" t="s">
        <v>89</v>
      </c>
      <c r="B10" s="159">
        <v>60</v>
      </c>
    </row>
    <row r="11" spans="1:2" ht="15.75" customHeight="1" thickBot="1" x14ac:dyDescent="0.25">
      <c r="A11" s="156" t="s">
        <v>90</v>
      </c>
      <c r="B11" s="159">
        <v>85</v>
      </c>
    </row>
    <row r="12" spans="1:2" ht="15.75" customHeight="1" thickBot="1" x14ac:dyDescent="0.25">
      <c r="A12" s="156" t="s">
        <v>91</v>
      </c>
      <c r="B12" s="159">
        <v>70</v>
      </c>
    </row>
    <row r="13" spans="1:2" ht="15.75" customHeight="1" thickBot="1" x14ac:dyDescent="0.25">
      <c r="A13" s="157" t="s">
        <v>92</v>
      </c>
      <c r="B13" s="159">
        <v>85</v>
      </c>
    </row>
    <row r="14" spans="1:2" ht="15.75" customHeight="1" thickBot="1" x14ac:dyDescent="0.25">
      <c r="A14" s="157" t="s">
        <v>93</v>
      </c>
      <c r="B14" s="159">
        <v>60</v>
      </c>
    </row>
    <row r="15" spans="1:2" ht="15.75" customHeight="1" thickBot="1" x14ac:dyDescent="0.25">
      <c r="A15" s="157" t="s">
        <v>94</v>
      </c>
      <c r="B15" s="159">
        <v>85</v>
      </c>
    </row>
    <row r="16" spans="1:2" ht="15.75" customHeight="1" thickBot="1" x14ac:dyDescent="0.25">
      <c r="A16" s="157" t="s">
        <v>95</v>
      </c>
      <c r="B16" s="159">
        <v>60</v>
      </c>
    </row>
    <row r="17" spans="1:2" ht="15.75" customHeight="1" thickBot="1" x14ac:dyDescent="0.25">
      <c r="A17" s="157" t="s">
        <v>96</v>
      </c>
      <c r="B17" s="159">
        <v>85</v>
      </c>
    </row>
    <row r="18" spans="1:2" ht="15.75" customHeight="1" thickBot="1" x14ac:dyDescent="0.25">
      <c r="A18" s="157" t="s">
        <v>97</v>
      </c>
      <c r="B18" s="159">
        <v>85</v>
      </c>
    </row>
    <row r="19" spans="1:2" ht="15.75" customHeight="1" thickBot="1" x14ac:dyDescent="0.25">
      <c r="A19" s="157" t="s">
        <v>98</v>
      </c>
      <c r="B19" s="159">
        <v>85</v>
      </c>
    </row>
    <row r="20" spans="1:2" ht="15.75" customHeight="1" thickBot="1" x14ac:dyDescent="0.25">
      <c r="A20" s="157" t="s">
        <v>99</v>
      </c>
      <c r="B20" s="159">
        <v>85</v>
      </c>
    </row>
    <row r="21" spans="1:2" ht="15.75" customHeight="1" thickBot="1" x14ac:dyDescent="0.25">
      <c r="A21" s="157" t="s">
        <v>100</v>
      </c>
      <c r="B21" s="159">
        <v>85</v>
      </c>
    </row>
    <row r="22" spans="1:2" ht="15.75" customHeight="1" thickBot="1" x14ac:dyDescent="0.25">
      <c r="A22" s="157" t="s">
        <v>101</v>
      </c>
      <c r="B22" s="159">
        <v>60</v>
      </c>
    </row>
    <row r="23" spans="1:2" ht="15.75" customHeight="1" thickBot="1" x14ac:dyDescent="0.25">
      <c r="A23" s="157" t="s">
        <v>102</v>
      </c>
      <c r="B23" s="159">
        <v>60</v>
      </c>
    </row>
    <row r="24" spans="1:2" ht="15.75" customHeight="1" thickBot="1" x14ac:dyDescent="0.25">
      <c r="A24" s="157" t="s">
        <v>103</v>
      </c>
      <c r="B24" s="159">
        <v>60</v>
      </c>
    </row>
    <row r="25" spans="1:2" ht="15.75" customHeight="1" thickBot="1" x14ac:dyDescent="0.25">
      <c r="A25" s="157" t="s">
        <v>104</v>
      </c>
      <c r="B25" s="159">
        <v>85</v>
      </c>
    </row>
    <row r="26" spans="1:2" ht="15.75" customHeight="1" thickBot="1" x14ac:dyDescent="0.25">
      <c r="A26" s="157" t="s">
        <v>105</v>
      </c>
      <c r="B26" s="159">
        <v>85</v>
      </c>
    </row>
    <row r="27" spans="1:2" ht="15.75" customHeight="1" thickBot="1" x14ac:dyDescent="0.25">
      <c r="A27" s="157" t="s">
        <v>106</v>
      </c>
      <c r="B27" s="159">
        <v>85</v>
      </c>
    </row>
    <row r="28" spans="1:2" ht="15.75" customHeight="1" thickBot="1" x14ac:dyDescent="0.25">
      <c r="A28" s="157" t="s">
        <v>107</v>
      </c>
      <c r="B28" s="159">
        <v>85</v>
      </c>
    </row>
    <row r="29" spans="1:2" ht="15.75" customHeight="1" thickBot="1" x14ac:dyDescent="0.25">
      <c r="A29" s="157" t="s">
        <v>108</v>
      </c>
      <c r="B29" s="159">
        <v>85</v>
      </c>
    </row>
    <row r="30" spans="1:2" ht="15.75" customHeight="1" thickBot="1" x14ac:dyDescent="0.25">
      <c r="A30" s="157" t="s">
        <v>109</v>
      </c>
      <c r="B30" s="15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15</vt:i4>
      </vt:variant>
    </vt:vector>
  </HeadingPairs>
  <TitlesOfParts>
    <vt:vector size="21" baseType="lpstr">
      <vt:lpstr>Dichiarazione di spesa</vt:lpstr>
      <vt:lpstr>Definizioni - tipi di misure</vt:lpstr>
      <vt:lpstr>Categ. misure FEG</vt:lpstr>
      <vt:lpstr>Riepilogo budget originario</vt:lpstr>
      <vt:lpstr>Riepilogo budget reale</vt:lpstr>
      <vt:lpstr>Max rata cofinanziamento per SM</vt:lpstr>
      <vt:lpstr>actual_sub_total_actions</vt:lpstr>
      <vt:lpstr>actual_sub_total_implement</vt:lpstr>
      <vt:lpstr>actual_total_cost</vt:lpstr>
      <vt:lpstr>'Dichiarazione di spesa'!Area_stampa</vt:lpstr>
      <vt:lpstr>balance_EGF_unspent_fund</vt:lpstr>
      <vt:lpstr>contribution</vt:lpstr>
      <vt:lpstr>EGF_categ_measures</vt:lpstr>
      <vt:lpstr>egf_share_actual_expenditure</vt:lpstr>
      <vt:lpstr>eligible_actual_expenditure</vt:lpstr>
      <vt:lpstr>percentage_contrib</vt:lpstr>
      <vt:lpstr>sub_total_actions</vt:lpstr>
      <vt:lpstr>sub_total_implement</vt:lpstr>
      <vt:lpstr>total_cost</vt:lpstr>
      <vt:lpstr>workers_benefited</vt:lpstr>
      <vt:lpstr>workers_targeted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EGF Financial Plan</dc:title>
  <dc:subject>European Globalisation adjustment Fund</dc:subject>
  <dc:creator>Ian Livingstone</dc:creator>
  <cp:lastModifiedBy>Toschi Francesca</cp:lastModifiedBy>
  <cp:lastPrinted>2014-02-25T10:44:39Z</cp:lastPrinted>
  <dcterms:created xsi:type="dcterms:W3CDTF">2006-12-08T10:53:57Z</dcterms:created>
  <dcterms:modified xsi:type="dcterms:W3CDTF">2026-05-25T09:37:33Z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2026-04-02T11:14:10Z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4faaf1a6-7701-4eb4-9581-e9d3e1a2ca98</vt:lpwstr>
  </property>
  <property fmtid="{D5CDD505-2E9C-101B-9397-08002B2CF9AE}" pid="8" name="MSIP_Label_6bd9ddd1-4d20-43f6-abfa-fc3c07406f94_ContentBits">
    <vt:lpwstr>0</vt:lpwstr>
  </property>
  <property fmtid="{D5CDD505-2E9C-101B-9397-08002B2CF9AE}" pid="9" name="MSIP_Label_6bd9ddd1-4d20-43f6-abfa-fc3c07406f94_Tag">
    <vt:lpwstr>10, 3, 0, 1</vt:lpwstr>
  </property>
</Properties>
</file>